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0730" windowHeight="11160"/>
  </bookViews>
  <sheets>
    <sheet name="Orçament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" l="1"/>
  <c r="N63" i="1"/>
  <c r="N58" i="1"/>
  <c r="N51" i="1"/>
  <c r="N49" i="1"/>
  <c r="N46" i="1"/>
  <c r="N43" i="1"/>
  <c r="N39" i="1"/>
  <c r="N36" i="1"/>
  <c r="N33" i="1"/>
  <c r="N28" i="1"/>
  <c r="N24" i="1"/>
  <c r="N13" i="1"/>
  <c r="N12" i="1"/>
  <c r="N14" i="1"/>
  <c r="N15" i="1"/>
  <c r="N16" i="1"/>
  <c r="N17" i="1"/>
  <c r="N18" i="1"/>
  <c r="N19" i="1"/>
  <c r="N20" i="1"/>
  <c r="N21" i="1"/>
  <c r="N22" i="1"/>
  <c r="N23" i="1"/>
  <c r="N25" i="1"/>
  <c r="N26" i="1"/>
  <c r="N27" i="1"/>
  <c r="N29" i="1"/>
  <c r="N30" i="1"/>
  <c r="N31" i="1"/>
  <c r="N32" i="1"/>
  <c r="N34" i="1"/>
  <c r="N35" i="1"/>
  <c r="N37" i="1"/>
  <c r="N38" i="1"/>
  <c r="N40" i="1"/>
  <c r="N41" i="1"/>
  <c r="N42" i="1"/>
  <c r="N44" i="1"/>
  <c r="N45" i="1"/>
  <c r="N47" i="1"/>
  <c r="N48" i="1"/>
  <c r="N50" i="1"/>
  <c r="N52" i="1"/>
  <c r="N53" i="1"/>
  <c r="N54" i="1"/>
  <c r="N55" i="1"/>
  <c r="N56" i="1"/>
  <c r="N57" i="1"/>
  <c r="N59" i="1"/>
  <c r="N60" i="1"/>
  <c r="N61" i="1"/>
  <c r="N62" i="1"/>
  <c r="N64" i="1"/>
  <c r="N65" i="1"/>
  <c r="N66" i="1"/>
  <c r="N67" i="1"/>
  <c r="N69" i="1"/>
  <c r="N11" i="1"/>
  <c r="M25" i="1" l="1"/>
  <c r="M26" i="1"/>
  <c r="M34" i="1"/>
  <c r="M40" i="1"/>
  <c r="M44" i="1"/>
  <c r="M48" i="1"/>
  <c r="M56" i="1"/>
  <c r="M57" i="1"/>
  <c r="M64" i="1"/>
  <c r="M65" i="1"/>
  <c r="N10" i="1"/>
  <c r="L68" i="1"/>
  <c r="L63" i="1"/>
  <c r="L58" i="1"/>
  <c r="L51" i="1"/>
  <c r="L49" i="1"/>
  <c r="L46" i="1"/>
  <c r="L43" i="1"/>
  <c r="L39" i="1"/>
  <c r="L36" i="1"/>
  <c r="L33" i="1"/>
  <c r="L28" i="1"/>
  <c r="L24" i="1"/>
  <c r="K24" i="1"/>
  <c r="K14" i="1"/>
  <c r="L14" i="1"/>
  <c r="M14" i="1"/>
  <c r="K15" i="1"/>
  <c r="M15" i="1" s="1"/>
  <c r="L15" i="1"/>
  <c r="K16" i="1"/>
  <c r="L16" i="1"/>
  <c r="M16" i="1" s="1"/>
  <c r="K17" i="1"/>
  <c r="L17" i="1"/>
  <c r="K18" i="1"/>
  <c r="M18" i="1" s="1"/>
  <c r="L18" i="1"/>
  <c r="K19" i="1"/>
  <c r="M19" i="1" s="1"/>
  <c r="L19" i="1"/>
  <c r="K20" i="1"/>
  <c r="L20" i="1"/>
  <c r="M20" i="1" s="1"/>
  <c r="K21" i="1"/>
  <c r="M21" i="1" s="1"/>
  <c r="L21" i="1"/>
  <c r="K22" i="1"/>
  <c r="L22" i="1"/>
  <c r="L13" i="1" s="1"/>
  <c r="L72" i="1" s="1"/>
  <c r="M22" i="1"/>
  <c r="K23" i="1"/>
  <c r="M23" i="1" s="1"/>
  <c r="L23" i="1"/>
  <c r="K25" i="1"/>
  <c r="L25" i="1"/>
  <c r="K26" i="1"/>
  <c r="L26" i="1"/>
  <c r="K27" i="1"/>
  <c r="M27" i="1" s="1"/>
  <c r="L27" i="1"/>
  <c r="K29" i="1"/>
  <c r="M29" i="1" s="1"/>
  <c r="L29" i="1"/>
  <c r="K30" i="1"/>
  <c r="L30" i="1"/>
  <c r="K31" i="1"/>
  <c r="M31" i="1" s="1"/>
  <c r="L31" i="1"/>
  <c r="K32" i="1"/>
  <c r="M32" i="1" s="1"/>
  <c r="L32" i="1"/>
  <c r="K34" i="1"/>
  <c r="L34" i="1"/>
  <c r="K35" i="1"/>
  <c r="M35" i="1" s="1"/>
  <c r="L35" i="1"/>
  <c r="K37" i="1"/>
  <c r="L37" i="1"/>
  <c r="K38" i="1"/>
  <c r="M38" i="1" s="1"/>
  <c r="L38" i="1"/>
  <c r="K40" i="1"/>
  <c r="L40" i="1"/>
  <c r="K41" i="1"/>
  <c r="M41" i="1" s="1"/>
  <c r="L41" i="1"/>
  <c r="K42" i="1"/>
  <c r="M42" i="1" s="1"/>
  <c r="L42" i="1"/>
  <c r="K44" i="1"/>
  <c r="L44" i="1"/>
  <c r="K45" i="1"/>
  <c r="M45" i="1" s="1"/>
  <c r="L45" i="1"/>
  <c r="K47" i="1"/>
  <c r="M47" i="1" s="1"/>
  <c r="L47" i="1"/>
  <c r="K48" i="1"/>
  <c r="L48" i="1"/>
  <c r="K50" i="1"/>
  <c r="M50" i="1" s="1"/>
  <c r="M49" i="1" s="1"/>
  <c r="L50" i="1"/>
  <c r="K52" i="1"/>
  <c r="M52" i="1" s="1"/>
  <c r="L52" i="1"/>
  <c r="K53" i="1"/>
  <c r="M53" i="1" s="1"/>
  <c r="L53" i="1"/>
  <c r="K54" i="1"/>
  <c r="M54" i="1" s="1"/>
  <c r="L54" i="1"/>
  <c r="K55" i="1"/>
  <c r="M55" i="1" s="1"/>
  <c r="L55" i="1"/>
  <c r="K56" i="1"/>
  <c r="L56" i="1"/>
  <c r="K57" i="1"/>
  <c r="L57" i="1"/>
  <c r="K59" i="1"/>
  <c r="M59" i="1" s="1"/>
  <c r="L59" i="1"/>
  <c r="K60" i="1"/>
  <c r="M60" i="1" s="1"/>
  <c r="L60" i="1"/>
  <c r="K61" i="1"/>
  <c r="M61" i="1" s="1"/>
  <c r="L61" i="1"/>
  <c r="K62" i="1"/>
  <c r="M62" i="1" s="1"/>
  <c r="L62" i="1"/>
  <c r="K64" i="1"/>
  <c r="L64" i="1"/>
  <c r="K65" i="1"/>
  <c r="L65" i="1"/>
  <c r="K66" i="1"/>
  <c r="M66" i="1" s="1"/>
  <c r="L66" i="1"/>
  <c r="K67" i="1"/>
  <c r="M67" i="1" s="1"/>
  <c r="L67" i="1"/>
  <c r="K69" i="1"/>
  <c r="K68" i="1" s="1"/>
  <c r="L69" i="1"/>
  <c r="J25" i="1"/>
  <c r="J26" i="1"/>
  <c r="J27" i="1"/>
  <c r="J29" i="1"/>
  <c r="J30" i="1"/>
  <c r="J31" i="1"/>
  <c r="J32" i="1"/>
  <c r="J34" i="1"/>
  <c r="J35" i="1"/>
  <c r="J37" i="1"/>
  <c r="J38" i="1"/>
  <c r="J40" i="1"/>
  <c r="J41" i="1"/>
  <c r="J42" i="1"/>
  <c r="J44" i="1"/>
  <c r="J45" i="1"/>
  <c r="J47" i="1"/>
  <c r="J48" i="1"/>
  <c r="J50" i="1"/>
  <c r="J52" i="1"/>
  <c r="J53" i="1"/>
  <c r="J54" i="1"/>
  <c r="J55" i="1"/>
  <c r="J56" i="1"/>
  <c r="J57" i="1"/>
  <c r="J59" i="1"/>
  <c r="J60" i="1"/>
  <c r="J61" i="1"/>
  <c r="J62" i="1"/>
  <c r="J64" i="1"/>
  <c r="J65" i="1"/>
  <c r="J66" i="1"/>
  <c r="J67" i="1"/>
  <c r="J69" i="1"/>
  <c r="J14" i="1"/>
  <c r="J15" i="1"/>
  <c r="J16" i="1"/>
  <c r="J17" i="1"/>
  <c r="J18" i="1"/>
  <c r="J19" i="1"/>
  <c r="J20" i="1"/>
  <c r="J21" i="1"/>
  <c r="J22" i="1"/>
  <c r="J23" i="1"/>
  <c r="L10" i="1"/>
  <c r="K10" i="1"/>
  <c r="L12" i="1"/>
  <c r="L11" i="1"/>
  <c r="J12" i="1"/>
  <c r="J11" i="1"/>
  <c r="K12" i="1"/>
  <c r="M12" i="1" s="1"/>
  <c r="K11" i="1"/>
  <c r="M11" i="1" s="1"/>
  <c r="M69" i="1" l="1"/>
  <c r="M68" i="1" s="1"/>
  <c r="K63" i="1"/>
  <c r="M63" i="1"/>
  <c r="M58" i="1"/>
  <c r="K58" i="1"/>
  <c r="K51" i="1"/>
  <c r="M51" i="1"/>
  <c r="K49" i="1"/>
  <c r="M46" i="1"/>
  <c r="K46" i="1"/>
  <c r="K43" i="1"/>
  <c r="M43" i="1"/>
  <c r="K39" i="1"/>
  <c r="M39" i="1"/>
  <c r="K36" i="1"/>
  <c r="M37" i="1"/>
  <c r="M36" i="1" s="1"/>
  <c r="M33" i="1"/>
  <c r="K33" i="1"/>
  <c r="K28" i="1"/>
  <c r="M30" i="1"/>
  <c r="M28" i="1" s="1"/>
  <c r="M24" i="1"/>
  <c r="K13" i="1"/>
  <c r="M17" i="1"/>
  <c r="M13" i="1" s="1"/>
  <c r="M10" i="1"/>
  <c r="K72" i="1" l="1"/>
  <c r="M72" i="1"/>
  <c r="M75" i="1" s="1"/>
  <c r="M76" i="1" l="1"/>
  <c r="M74" i="1" s="1"/>
</calcChain>
</file>

<file path=xl/sharedStrings.xml><?xml version="1.0" encoding="utf-8"?>
<sst xmlns="http://schemas.openxmlformats.org/spreadsheetml/2006/main" count="286" uniqueCount="151">
  <si>
    <r>
      <t xml:space="preserve">BDI Padrão: </t>
    </r>
    <r>
      <rPr>
        <b/>
        <sz val="13"/>
        <color rgb="FF000000"/>
        <rFont val="Calibri"/>
      </rPr>
      <t>22,500%</t>
    </r>
  </si>
  <si>
    <r>
      <t xml:space="preserve"> Período: </t>
    </r>
    <r>
      <rPr>
        <sz val="13"/>
        <color rgb="FF000000"/>
        <rFont val="Calibri"/>
      </rPr>
      <t>8/2019 (Não Desonerado)</t>
    </r>
  </si>
  <si>
    <r>
      <t xml:space="preserve"> Estado: </t>
    </r>
    <r>
      <rPr>
        <sz val="13"/>
        <color rgb="FF000000"/>
        <rFont val="Calibri"/>
      </rPr>
      <t>Pará</t>
    </r>
  </si>
  <si>
    <t>Item</t>
  </si>
  <si>
    <t>Tipo</t>
  </si>
  <si>
    <t>Banco</t>
  </si>
  <si>
    <t>Código</t>
  </si>
  <si>
    <t>Descrição</t>
  </si>
  <si>
    <t>Un.</t>
  </si>
  <si>
    <t>Qtd.</t>
  </si>
  <si>
    <t>Preço Unit. com BDI</t>
  </si>
  <si>
    <t>Preço Total</t>
  </si>
  <si>
    <t>% Total</t>
  </si>
  <si>
    <t>MAT</t>
  </si>
  <si>
    <t>M.O.</t>
  </si>
  <si>
    <t>Total</t>
  </si>
  <si>
    <t xml:space="preserve"> 1</t>
  </si>
  <si>
    <t>Serviços Preliminares</t>
  </si>
  <si>
    <t xml:space="preserve"> 1.1</t>
  </si>
  <si>
    <t>Composição</t>
  </si>
  <si>
    <t>SINAPI</t>
  </si>
  <si>
    <t>74209/1</t>
  </si>
  <si>
    <t>PLACA DE OBRA EM CHAPA DE ACO GALVANIZADO</t>
  </si>
  <si>
    <t>M2</t>
  </si>
  <si>
    <t xml:space="preserve"> 1.2</t>
  </si>
  <si>
    <t>74220/1</t>
  </si>
  <si>
    <t>TAPUME DE CHAPA DE MADEIRA COMPENSADA, E= 6MM, COM PINTURA A CAL E REAPROVEITAMENTO DE 2X</t>
  </si>
  <si>
    <t xml:space="preserve"> 2</t>
  </si>
  <si>
    <t>Demolição</t>
  </si>
  <si>
    <t xml:space="preserve"> 2.1</t>
  </si>
  <si>
    <t>DEMOLIÇÃO DE ALVENARIA DE TIJOLO MACIÇO, DE FORMA MANUAL, SEM REAPROVEITAMENTO. AF_12/2017</t>
  </si>
  <si>
    <t>M3</t>
  </si>
  <si>
    <t xml:space="preserve"> 2.2</t>
  </si>
  <si>
    <t>DEMOLIÇÃO DE PILARES E VIGAS EM CONCRETO ARMADO, DE FORMA MANUAL, SEM REAPROVEITAMENTO. AF_12/2017</t>
  </si>
  <si>
    <t xml:space="preserve"> 2.3</t>
  </si>
  <si>
    <t>DEMOLIÇÃO DE REVESTIMENTO CERÂMICO, DE FORMA MECANIZADA COM MARTELETE, SEM REAPROVEITAMENTO. AF_12/2017</t>
  </si>
  <si>
    <t xml:space="preserve"> 2.4</t>
  </si>
  <si>
    <t>RETIRADA E RECOLOCAÇÃO DE CAIBRO EM TELHADOS DE ATÉ 2 ÁGUAS COM TELHA CERÂMICA OU DE CONCRETO DE ENCAIXE, INCLUSO TRANSPORTE VERTICAL. AF_07/2019</t>
  </si>
  <si>
    <t xml:space="preserve"> 2.5</t>
  </si>
  <si>
    <t>REMOÇÃO DE PORTAS, DE FORMA MANUAL, SEM REAPROVEITAMENTO. AF_12/2017</t>
  </si>
  <si>
    <t xml:space="preserve"> 2.6</t>
  </si>
  <si>
    <t>REMOÇÃO DE CABOS ELÉTRICOS, DE FORMA MANUAL, SEM REAPROVEITAMENTO. AF_12/2017</t>
  </si>
  <si>
    <t>M</t>
  </si>
  <si>
    <t xml:space="preserve"> 2.7</t>
  </si>
  <si>
    <t>REMOÇÃO DE LUMINÁRIAS, DE FORMA MANUAL, SEM REAPROVEITAMENTO. AF_12/2017</t>
  </si>
  <si>
    <t>UN</t>
  </si>
  <si>
    <t xml:space="preserve"> 2.8</t>
  </si>
  <si>
    <t>REMOÇÃO DE FORROS DE DRYWALL, PVC E FIBROMINERAL, DE FORMA MANUAL, SEM REAPROVEITAMENTO. AF_12/2017</t>
  </si>
  <si>
    <t xml:space="preserve"> 2.9</t>
  </si>
  <si>
    <t>REMOÇÃO DE METAIS SANITÁRIOS, DE FORMA MANUAL, SEM REAPROVEITAMENTO. AF_12/2017</t>
  </si>
  <si>
    <t xml:space="preserve"> 2.10</t>
  </si>
  <si>
    <t>TRANSPORTE DE ENTULHO COM CAMINHÃO BASCULANTE 6 M3, RODOVIA PAVIMENTADA, DMT ATE 0,5 KM</t>
  </si>
  <si>
    <t xml:space="preserve"> 3</t>
  </si>
  <si>
    <t>Movimento de Terra</t>
  </si>
  <si>
    <t xml:space="preserve"> 3.1</t>
  </si>
  <si>
    <t>ESCAVAÇÃO MANUAL PARA BLOCO DE COROAMENTO OU SAPATA, COM PREVISÃO DE FÔRMA. AF_06/2017</t>
  </si>
  <si>
    <t xml:space="preserve"> 3.2</t>
  </si>
  <si>
    <t>REATERRO MANUAL DE VALAS COM COMPACTAÇÃO MECANIZADA. AF_04/2016</t>
  </si>
  <si>
    <t xml:space="preserve"> 3.3</t>
  </si>
  <si>
    <t>REATERRO MANUAL APILOADO COM SOQUETE. AF_10/2017</t>
  </si>
  <si>
    <t xml:space="preserve"> 4</t>
  </si>
  <si>
    <t>Fundação e Estrutura</t>
  </si>
  <si>
    <t xml:space="preserve"> 4.1</t>
  </si>
  <si>
    <t>ARMAÇÃO DE BLOCO, VIGA BALDRAME OU SAPATA UTILIZANDO AÇO CA-50 DE 10 MM - MONTAGEM. AF_06/2017</t>
  </si>
  <si>
    <t>KG</t>
  </si>
  <si>
    <t xml:space="preserve"> 4.2</t>
  </si>
  <si>
    <t>ARMAÇÃO DE PILAR OU VIGA DE UMA ESTRUTURA CONVENCIONAL DE CONCRETO ARMADO EM UM EDIFÍCIO DE MÚLTIPLOS PAVIMENTOS UTILIZANDO AÇO CA-50 DE 10,0 MM - MONTAGEM. AF_12/2015</t>
  </si>
  <si>
    <t xml:space="preserve"> 4.3</t>
  </si>
  <si>
    <t>MONTAGEM E DESMONTAGEM DE FÔRMA DE PILARES RETANGULARES E ESTRUTURAS SIMILARES COM ÁREA MÉDIA DAS SEÇÕES MAIOR QUE 0,25 M², PÉ-DIREITO DUPLO, EM CHAPA DE MADEIRA COMPENSADA PLASTIFICADA, 14 UTILIZAÇÕES. AF_12/2015</t>
  </si>
  <si>
    <t xml:space="preserve"> 4.4</t>
  </si>
  <si>
    <t>CONCRETAGEM DE PILARES, FCK = 25 MPA, COM USO DE GRUA EM EDIFICAÇÃO COM SEÇÃO MÉDIA DE PILARES MAIOR QUE 0,25 M² - LANÇAMENTO, ADENSAMENTO E ACABAMENTO. AF_12/2015</t>
  </si>
  <si>
    <t xml:space="preserve"> 5</t>
  </si>
  <si>
    <t>Cobertura</t>
  </si>
  <si>
    <t xml:space="preserve"> 5.1</t>
  </si>
  <si>
    <t>TELHAMENTO COM TELHA ONDULADA DE FIBROCIMENTO E = 6 MM, COM RECOBRIMENTO LATERAL DE 1 1/4 DE ONDA PARA TELHADO COM INCLINAÇÃO MÁXIMA DE 10°, COM ATÉ 2 ÁGUAS, INCLUSO IÇAMENTO. AF_07/2019</t>
  </si>
  <si>
    <t xml:space="preserve"> 5.2</t>
  </si>
  <si>
    <t>TRAMA DE AÇO COMPOSTA POR TERÇAS PARA TELHADOS DE ATÉ 2 ÁGUAS PARA TELHA ESTRUTURAL DE FIBROCIMENTO, INCLUSO TRANSPORTE VERTICAL. AF_07/2019</t>
  </si>
  <si>
    <t xml:space="preserve"> 6</t>
  </si>
  <si>
    <t>Alvenaria</t>
  </si>
  <si>
    <t xml:space="preserve"> 6.3</t>
  </si>
  <si>
    <t>ALVENARIA DE VEDAÇÃO DE BLOCOS CERÂMICOS FURADOS NA HORIZONTAL DE 9X19X19CM (ESPESSURA 9CM) DE PAREDES COM ÁREA LÍQUIDA MAIOR OU IGUAL A 6M² COM VÃOS E ARGAMASSA DE ASSENTAMENTO COM PREPARO MANUAL. AF_06/2014</t>
  </si>
  <si>
    <t xml:space="preserve"> 6.4</t>
  </si>
  <si>
    <t>ALVENARIA ESTRUTURAL DE BLOCOS CERÂMICOS 14X19X29, (ESPESSURA DE 14 CM), PARA PAREDES COM ÁREA LÍQUIDA MAIOR OU IGUAL A 6M², SEM VÃOS, UTILIZANDO COLHER DE PEDREIRO E ARGAMASSA DE ASSENTAMENTO COM PREPARO EM BETONEIRA. AF_12/2014</t>
  </si>
  <si>
    <t xml:space="preserve"> 7</t>
  </si>
  <si>
    <t>Revestimento</t>
  </si>
  <si>
    <t xml:space="preserve"> 7.1</t>
  </si>
  <si>
    <t>CHAPISCO APLICADO EM ALVENARIA (COM PRESENÇA DE VÃOS) E ESTRUTURAS DE CONCRETO DE FACHADA, COM COLHER DE PEDREIRO.  ARGAMASSA TRAÇO 1:3 COM PREPARO MANUAL. AF_06/2014</t>
  </si>
  <si>
    <t xml:space="preserve"> 7.2</t>
  </si>
  <si>
    <t>EMBOÇO OU MASSA ÚNICA EM ARGAMASSA INDUSTRIALIZADA, PREPARO MECÂNICO E APLICAÇÃO COM EQUIPAMENTO DE MISTURA E PROJEÇÃO DE 1,5 M3/H DE ARGAMASSA EM PANOS DE FACHADA COM PRESENÇA DE VÃOS, ESPESSURA DE 45 MM. AF_06/2014</t>
  </si>
  <si>
    <t xml:space="preserve"> 7.3</t>
  </si>
  <si>
    <t>REVESTIMENTO CERÂMICO PARA PAREDES INTERNAS COM PLACAS TIPO ESMALTADA PADRÃO POPULAR DE DIMENSÕES 20X20 CM, ARGAMASSA TIPO AC I, APLICADAS EM AMBIENTES DE ÁREA MAIOR QUE 5 M2 NA ALTURA INTEIRA DAS PAREDES. AF_06/2014</t>
  </si>
  <si>
    <t xml:space="preserve"> 8</t>
  </si>
  <si>
    <t>Piso</t>
  </si>
  <si>
    <t xml:space="preserve"> 8.1</t>
  </si>
  <si>
    <t>CONTRAPISO EM ARGAMASSA TRAÇO 1:4 (CIMENTO E AREIA), PREPARO MANUAL, APLICADO EM ÁREAS MOLHADAS SOBRE IMPERMEABILIZAÇÃO, ESPESSURA 4CM. AF_06/2014</t>
  </si>
  <si>
    <t xml:space="preserve"> 8.2</t>
  </si>
  <si>
    <t>PISO EM GRANILITE, MARMORITE OU GRANITINA ESPESSURA 8 MM, INCLUSO JUNTAS DE DILATACAO PLASTICAS</t>
  </si>
  <si>
    <t xml:space="preserve"> 9</t>
  </si>
  <si>
    <t>Pintura</t>
  </si>
  <si>
    <t xml:space="preserve"> 9.1</t>
  </si>
  <si>
    <t>APLICAÇÃO MANUAL DE MASSA ACRÍLICA EM PANOS DE FACHADA COM PRESENÇA DE VÃOS, DE EDIFÍCIOS DE MÚLTIPLOS PAVIMENTOS, UMA DEMÃO. AF_05/2017</t>
  </si>
  <si>
    <t xml:space="preserve"> 9.2</t>
  </si>
  <si>
    <t>APLICAÇÃO MANUAL DE PINTURA COM TINTA LÁTEX ACRÍLICA EM PAREDES, DUAS DEMÃOS. AF_06/2014</t>
  </si>
  <si>
    <t xml:space="preserve"> 10</t>
  </si>
  <si>
    <t>Forro</t>
  </si>
  <si>
    <t xml:space="preserve"> 10.1</t>
  </si>
  <si>
    <t>FORRO EM RÉGUAS DE PVC, LISO, PARA AMBIENTES RESIDENCIAIS, INCLUSIVE ESTRUTURA DE FIXAÇÃO. AF_05/2017_P</t>
  </si>
  <si>
    <t xml:space="preserve"> 11</t>
  </si>
  <si>
    <t>Instalações</t>
  </si>
  <si>
    <t xml:space="preserve"> 11.1</t>
  </si>
  <si>
    <t>PONTO DE ILUMINAÇÃO RESIDENCIAL INCLUINDO INTERRUPTOR PARALELO, CAIXA ELÉTRICA, ELETRODUTO, CABO, RASGO, QUEBRA E CHUMBAMENTO (EXCLUINDO LUMINÁRIA E LÂMPADA). AF_01/2016</t>
  </si>
  <si>
    <t xml:space="preserve"> 11.2</t>
  </si>
  <si>
    <t>PONTO DE UTILIZAÇÃO DE EQUIPAMENTOS ELÉTRICOS, RESIDENCIAL, INCLUINDO SUPORTE E PLACA, CAIXA ELÉTRICA, ELETRODUTO, CABO, RASGO, QUEBRA E CHUMBAMENTO. AF_01/2016</t>
  </si>
  <si>
    <t xml:space="preserve"> 11.3</t>
  </si>
  <si>
    <t>LUMINÁRIA TIPO PLAFON REDONDO COM VIDRO FOSCO, DE SOBREPOR, COM 2 LÂMPADAS DE 15 W - FORNECIMENTO E INSTALAÇÃO. AF_11/2017</t>
  </si>
  <si>
    <t xml:space="preserve"> 11.4</t>
  </si>
  <si>
    <t>74131/5</t>
  </si>
  <si>
    <t>QUADRO DE DISTRIBUICAO DE ENERGIA DE EMBUTIR, EM CHAPA METALICA, PARA 24 DISJUNTORES TERMOMAGNETICOS MONOPOLARES, COM BARRAMENTO TRIFASICO E NEUTRO, FORNECIMENTO E INSTALACAO</t>
  </si>
  <si>
    <t xml:space="preserve"> 11.5</t>
  </si>
  <si>
    <t>PONTO DE CONSUMO TERMINAL DE ÁGUA QUENTE (SUBRAMAL) COM TUBULAÇÃO DE CPVC, DN 22 MM, INSTALADO EM RAMAL DE ÁGUA, INCLUSOS RASGO E CHUMBAMENTO EM ALVENARIA. AF_12/2014</t>
  </si>
  <si>
    <t xml:space="preserve"> 11.6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</si>
  <si>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</si>
  <si>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 xml:space="preserve"> 12</t>
  </si>
  <si>
    <t>Louças e Metais</t>
  </si>
  <si>
    <t xml:space="preserve"> 12.1</t>
  </si>
  <si>
    <t>VASO SANITÁRIO SIFONADO COM CAIXA ACOPLADA LOUÇA BRANCA, INCLUSO ENGATE FLEXÍVEL EM PLÁSTICO BRANCO, 1/2  X 40CM - FORNECIMENTO E INSTALAÇÃO. AF_12/2013</t>
  </si>
  <si>
    <t xml:space="preserve"> 12.2</t>
  </si>
  <si>
    <t>VASO SANITARIO SIFONADO CONVENCIONAL PARA PCD SEM FURO FRONTAL COM  LOUÇA BRANCA SEM ASSENTO -  FORNECIMENTO E INSTALAÇÃO. AF_10/2016</t>
  </si>
  <si>
    <t xml:space="preserve"> 12.3</t>
  </si>
  <si>
    <t>BANCADA GRANITO CINZA POLIDO 0,50 X 0,60M, INCL. CUBA DE EMBUTIR OVAL LOUÇA BRANCA 35 X 50CM, VÁLVULA METAL CROMADO, SIFÃO FLEXÍVEL PVC, ENGATE 30CM FLEXÍVEL PLÁSTICO E TORNEIRA CROMADA DE MESA, PADRÃO POPULAR - FORNEC. E INSTALAÇÃO. AF_12/2013</t>
  </si>
  <si>
    <t xml:space="preserve"> 12.4</t>
  </si>
  <si>
    <t>DIVISORIA EM GRANITO BRANCO POLIDO, ESP = 3CM, ASSENTADO COM ARGAMASSA TRACO 1:4, ARREMATE EM CIMENTO BRANCO, EXCLUSIVE FERRAGENS</t>
  </si>
  <si>
    <t xml:space="preserve"> 13</t>
  </si>
  <si>
    <t>Esquadrias</t>
  </si>
  <si>
    <t xml:space="preserve"> 13.1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</si>
  <si>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</si>
  <si>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 xml:space="preserve"> 13.2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</si>
  <si>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</si>
  <si>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 xml:space="preserve"> 13.3</t>
  </si>
  <si>
    <t>PORTA DE MADEIRA FRISADA, SEMI-OCA (LEVE OU MÉDIA), 60X210CM, ESPESSURA DE 3CM, INCLUSO DOBRADIÇAS - FORNECIMENTO E INSTALAÇÃO. AF_08/2015</t>
  </si>
  <si>
    <t xml:space="preserve"> 13.4</t>
  </si>
  <si>
    <t>VIDRO TEMPERADO INCOLOR, ESPESSURA 6MM, FORNECIMENTO E INSTALACAO, INCLUSIVE MASSA PARA VEDACAO</t>
  </si>
  <si>
    <t xml:space="preserve"> 14</t>
  </si>
  <si>
    <t>Diversos</t>
  </si>
  <si>
    <t xml:space="preserve"> 14.2</t>
  </si>
  <si>
    <t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AF_12/2013</t>
  </si>
  <si>
    <t>Total sem BDI</t>
  </si>
  <si>
    <t>Total do BDI</t>
  </si>
  <si>
    <t>Planilha Sintética - Reforma e Construção de Laboratório de Ciências - Escola Iron Fernandes</t>
  </si>
  <si>
    <t>Arq. Daniel José Rachadel</t>
  </si>
  <si>
    <t>CAU A 62692-9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</si>
</sst>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3"/>
      <color rgb="FF000000"/>
      <name val="Calibri"/>
    </font>
    <font>
      <b/>
      <sz val="13"/>
      <color rgb="FF000000"/>
      <name val="Calibri"/>
    </font>
    <font>
      <b/>
      <sz val="20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4"/>
      <color rgb="FF000000"/>
      <name val="Calibri"/>
      <family val="2"/>
    </font>
    <font>
      <b/>
      <u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00FF9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0" xfId="0" applyFont="1" applyFill="1" applyAlignment="1">
      <alignment horizontal="center"/>
    </xf>
    <xf numFmtId="0" fontId="0" fillId="3" borderId="9" xfId="0" applyFill="1" applyBorder="1" applyAlignment="1">
      <alignment horizontal="center"/>
    </xf>
    <xf numFmtId="10" fontId="0" fillId="3" borderId="9" xfId="0" applyNumberFormat="1" applyFill="1" applyBorder="1" applyAlignment="1">
      <alignment horizontal="center"/>
    </xf>
    <xf numFmtId="10" fontId="0" fillId="0" borderId="0" xfId="0" applyNumberFormat="1"/>
    <xf numFmtId="4" fontId="0" fillId="3" borderId="9" xfId="0" applyNumberFormat="1" applyFill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/>
    <xf numFmtId="4" fontId="5" fillId="5" borderId="0" xfId="0" applyNumberFormat="1" applyFont="1" applyFill="1"/>
    <xf numFmtId="0" fontId="6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4" fontId="4" fillId="0" borderId="0" xfId="0" applyNumberFormat="1" applyFont="1"/>
    <xf numFmtId="10" fontId="4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4" fillId="4" borderId="0" xfId="1" applyNumberFormat="1" applyFont="1" applyFill="1"/>
    <xf numFmtId="10" fontId="0" fillId="0" borderId="0" xfId="1" applyNumberFormat="1" applyFont="1"/>
    <xf numFmtId="10" fontId="5" fillId="5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40821</xdr:colOff>
      <xdr:row>1</xdr:row>
      <xdr:rowOff>95250</xdr:rowOff>
    </xdr:from>
    <xdr:to>
      <xdr:col>13</xdr:col>
      <xdr:colOff>538843</xdr:colOff>
      <xdr:row>5</xdr:row>
      <xdr:rowOff>152400</xdr:rowOff>
    </xdr:to>
    <xdr:pic>
      <xdr:nvPicPr>
        <xdr:cNvPr id="2" name="Imagem 1" descr="CARTÃO00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607"/>
        <a:stretch>
          <a:fillRect/>
        </a:stretch>
      </xdr:blipFill>
      <xdr:spPr bwMode="auto">
        <a:xfrm>
          <a:off x="14886214" y="149679"/>
          <a:ext cx="15049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B1" zoomScale="70" zoomScaleNormal="70" workbookViewId="0">
      <pane ySplit="9" topLeftCell="A10" activePane="bottomLeft" state="frozen"/>
      <selection pane="bottomLeft" activeCell="P16" sqref="P16"/>
    </sheetView>
  </sheetViews>
  <sheetFormatPr defaultRowHeight="15" x14ac:dyDescent="0.25"/>
  <cols>
    <col min="1" max="1" width="12" customWidth="1"/>
    <col min="2" max="4" width="13" customWidth="1"/>
    <col min="5" max="5" width="80" customWidth="1"/>
    <col min="6" max="7" width="10" customWidth="1"/>
    <col min="8" max="9" width="13" customWidth="1"/>
    <col min="10" max="13" width="15" customWidth="1"/>
    <col min="14" max="14" width="11.140625" bestFit="1" customWidth="1"/>
    <col min="15" max="15" width="0" hidden="1" customWidth="1"/>
  </cols>
  <sheetData>
    <row r="1" spans="1:15" ht="5.099999999999999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7.100000000000001" customHeight="1" x14ac:dyDescent="0.3">
      <c r="A2" s="10"/>
      <c r="B2" s="3"/>
      <c r="C2" s="3"/>
      <c r="D2" s="3"/>
      <c r="E2" s="8"/>
      <c r="F2" s="3"/>
      <c r="G2" s="3"/>
      <c r="H2" s="3" t="s">
        <v>0</v>
      </c>
      <c r="I2" s="3"/>
      <c r="J2" s="3"/>
      <c r="K2" s="3"/>
      <c r="L2" s="3"/>
      <c r="M2" s="3"/>
      <c r="N2" s="5"/>
    </row>
    <row r="3" spans="1:15" ht="17.100000000000001" customHeight="1" x14ac:dyDescent="0.3">
      <c r="A3" s="11" t="s">
        <v>1</v>
      </c>
      <c r="B3" s="1"/>
      <c r="C3" s="1"/>
      <c r="D3" s="1"/>
      <c r="E3" s="9"/>
      <c r="F3" s="1"/>
      <c r="G3" s="1"/>
      <c r="H3" s="1"/>
      <c r="I3" s="1"/>
      <c r="J3" s="1"/>
      <c r="K3" s="1"/>
      <c r="L3" s="1"/>
      <c r="M3" s="1"/>
      <c r="N3" s="6"/>
    </row>
    <row r="4" spans="1:15" ht="17.100000000000001" customHeight="1" x14ac:dyDescent="0.3">
      <c r="A4" s="11" t="s">
        <v>2</v>
      </c>
      <c r="B4" s="1"/>
      <c r="C4" s="1"/>
      <c r="D4" s="1"/>
      <c r="E4" s="9"/>
      <c r="F4" s="1"/>
      <c r="G4" s="1"/>
      <c r="H4" s="1"/>
      <c r="I4" s="1"/>
      <c r="J4" s="1"/>
      <c r="K4" s="1"/>
      <c r="L4" s="1"/>
      <c r="M4" s="1"/>
      <c r="N4" s="6"/>
    </row>
    <row r="5" spans="1:15" ht="20.100000000000001" customHeight="1" x14ac:dyDescent="0.4">
      <c r="A5" s="11"/>
      <c r="B5" s="1"/>
      <c r="C5" s="1"/>
      <c r="D5" s="1"/>
      <c r="E5" s="12" t="s">
        <v>148</v>
      </c>
      <c r="F5" s="1"/>
      <c r="G5" s="1"/>
      <c r="H5" s="1"/>
      <c r="I5" s="1"/>
      <c r="J5" s="1"/>
      <c r="K5" s="1"/>
      <c r="L5" s="1"/>
      <c r="M5" s="1"/>
      <c r="N5" s="6"/>
    </row>
    <row r="6" spans="1:15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"/>
    </row>
    <row r="7" spans="1:15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0.100000000000001" customHeight="1" x14ac:dyDescent="0.25">
      <c r="A8" s="26" t="s">
        <v>3</v>
      </c>
      <c r="B8" s="26" t="s">
        <v>4</v>
      </c>
      <c r="C8" s="26" t="s">
        <v>5</v>
      </c>
      <c r="D8" s="26" t="s">
        <v>6</v>
      </c>
      <c r="E8" s="26" t="s">
        <v>7</v>
      </c>
      <c r="F8" s="26" t="s">
        <v>8</v>
      </c>
      <c r="G8" s="26" t="s">
        <v>9</v>
      </c>
      <c r="H8" s="27" t="s">
        <v>10</v>
      </c>
      <c r="I8" s="27"/>
      <c r="J8" s="27"/>
      <c r="K8" s="27" t="s">
        <v>11</v>
      </c>
      <c r="L8" s="27"/>
      <c r="M8" s="27"/>
      <c r="N8" s="13" t="s">
        <v>12</v>
      </c>
    </row>
    <row r="9" spans="1:15" x14ac:dyDescent="0.25">
      <c r="A9" s="27"/>
      <c r="B9" s="27"/>
      <c r="C9" s="27"/>
      <c r="D9" s="27"/>
      <c r="E9" s="28"/>
      <c r="F9" s="27"/>
      <c r="G9" s="27"/>
      <c r="H9" s="16" t="s">
        <v>13</v>
      </c>
      <c r="I9" s="16" t="s">
        <v>14</v>
      </c>
      <c r="J9" s="16" t="s">
        <v>15</v>
      </c>
      <c r="K9" s="16" t="s">
        <v>13</v>
      </c>
      <c r="L9" s="16" t="s">
        <v>14</v>
      </c>
      <c r="M9" s="16" t="s">
        <v>15</v>
      </c>
      <c r="N9" s="14"/>
    </row>
    <row r="10" spans="1:15" ht="24.95" customHeight="1" x14ac:dyDescent="0.3">
      <c r="A10" s="19" t="s">
        <v>16</v>
      </c>
      <c r="B10" s="19"/>
      <c r="C10" s="19"/>
      <c r="D10" s="19"/>
      <c r="E10" s="20" t="s">
        <v>17</v>
      </c>
      <c r="F10" s="19"/>
      <c r="G10" s="19"/>
      <c r="H10" s="21"/>
      <c r="I10" s="21"/>
      <c r="J10" s="21"/>
      <c r="K10" s="21">
        <f>SUM(K11:K12)</f>
        <v>3120.66</v>
      </c>
      <c r="L10" s="21">
        <f>SUM(L11:L12)</f>
        <v>1761.3000000000002</v>
      </c>
      <c r="M10" s="21">
        <f>SUM(M11:M12)</f>
        <v>4881.96</v>
      </c>
      <c r="N10" s="38">
        <f>SUM(N11:N12)</f>
        <v>1.9630329952682959E-2</v>
      </c>
      <c r="O10">
        <v>248694.75</v>
      </c>
    </row>
    <row r="11" spans="1:15" x14ac:dyDescent="0.25">
      <c r="A11" t="s">
        <v>18</v>
      </c>
      <c r="B11" s="35" t="s">
        <v>19</v>
      </c>
      <c r="C11" s="35" t="s">
        <v>20</v>
      </c>
      <c r="D11" s="35" t="s">
        <v>21</v>
      </c>
      <c r="E11" s="18" t="s">
        <v>22</v>
      </c>
      <c r="F11" t="s">
        <v>23</v>
      </c>
      <c r="G11">
        <v>3</v>
      </c>
      <c r="H11" s="17">
        <v>528.72</v>
      </c>
      <c r="I11" s="17">
        <v>45.1</v>
      </c>
      <c r="J11" s="17">
        <f>I11+H11</f>
        <v>573.82000000000005</v>
      </c>
      <c r="K11" s="17">
        <f>H11*G11</f>
        <v>1586.16</v>
      </c>
      <c r="L11" s="17">
        <f>I11*G11</f>
        <v>135.30000000000001</v>
      </c>
      <c r="M11" s="17">
        <f>L11+K11</f>
        <v>1721.46</v>
      </c>
      <c r="N11" s="39">
        <f>M11/O11</f>
        <v>6.9219796557828421E-3</v>
      </c>
      <c r="O11">
        <v>248694.75</v>
      </c>
    </row>
    <row r="12" spans="1:15" ht="30" x14ac:dyDescent="0.25">
      <c r="A12" t="s">
        <v>24</v>
      </c>
      <c r="B12" s="35" t="s">
        <v>19</v>
      </c>
      <c r="C12" s="35" t="s">
        <v>20</v>
      </c>
      <c r="D12" s="35" t="s">
        <v>25</v>
      </c>
      <c r="E12" s="18" t="s">
        <v>26</v>
      </c>
      <c r="F12" t="s">
        <v>23</v>
      </c>
      <c r="G12">
        <v>50</v>
      </c>
      <c r="H12" s="17">
        <v>30.69</v>
      </c>
      <c r="I12" s="17">
        <v>32.520000000000003</v>
      </c>
      <c r="J12" s="17">
        <f>I12+H12</f>
        <v>63.210000000000008</v>
      </c>
      <c r="K12" s="17">
        <f>H12*G12</f>
        <v>1534.5</v>
      </c>
      <c r="L12" s="17">
        <f>I12*G12</f>
        <v>1626.0000000000002</v>
      </c>
      <c r="M12" s="17">
        <f>L12+K12</f>
        <v>3160.5</v>
      </c>
      <c r="N12" s="39">
        <f t="shared" ref="N12:N69" si="0">M12/O12</f>
        <v>1.2708350296900116E-2</v>
      </c>
      <c r="O12">
        <v>248694.75</v>
      </c>
    </row>
    <row r="13" spans="1:15" ht="24.95" customHeight="1" x14ac:dyDescent="0.3">
      <c r="A13" s="19" t="s">
        <v>27</v>
      </c>
      <c r="B13" s="36"/>
      <c r="C13" s="36"/>
      <c r="D13" s="36"/>
      <c r="E13" s="20" t="s">
        <v>28</v>
      </c>
      <c r="F13" s="19"/>
      <c r="G13" s="19"/>
      <c r="H13" s="21"/>
      <c r="I13" s="21"/>
      <c r="J13" s="22"/>
      <c r="K13" s="22">
        <f>SUM(K14:K23)</f>
        <v>2952.9300000000003</v>
      </c>
      <c r="L13" s="22">
        <f t="shared" ref="L13:N13" si="1">SUM(L14:L23)</f>
        <v>6508.7650000000003</v>
      </c>
      <c r="M13" s="22">
        <f t="shared" si="1"/>
        <v>9461.6950000000015</v>
      </c>
      <c r="N13" s="40">
        <f t="shared" si="1"/>
        <v>3.8045415112301334E-2</v>
      </c>
      <c r="O13">
        <v>248694.75</v>
      </c>
    </row>
    <row r="14" spans="1:15" ht="30" x14ac:dyDescent="0.25">
      <c r="A14" t="s">
        <v>29</v>
      </c>
      <c r="B14" s="35" t="s">
        <v>19</v>
      </c>
      <c r="C14" s="35" t="s">
        <v>20</v>
      </c>
      <c r="D14" s="35">
        <v>97624</v>
      </c>
      <c r="E14" s="18" t="s">
        <v>30</v>
      </c>
      <c r="F14" t="s">
        <v>31</v>
      </c>
      <c r="G14">
        <v>35</v>
      </c>
      <c r="H14" s="17">
        <v>24.98</v>
      </c>
      <c r="I14" s="17">
        <v>65.55</v>
      </c>
      <c r="J14" s="17">
        <f t="shared" ref="J14:J69" si="2">I14+H14</f>
        <v>90.53</v>
      </c>
      <c r="K14" s="17">
        <f t="shared" ref="K14:K69" si="3">H14*G14</f>
        <v>874.30000000000007</v>
      </c>
      <c r="L14" s="17">
        <f t="shared" ref="L14:L69" si="4">I14*G14</f>
        <v>2294.25</v>
      </c>
      <c r="M14" s="17">
        <f t="shared" ref="M14:M69" si="5">L14+K14</f>
        <v>3168.55</v>
      </c>
      <c r="N14" s="39">
        <f t="shared" si="0"/>
        <v>1.27407192954415E-2</v>
      </c>
      <c r="O14">
        <v>248694.75</v>
      </c>
    </row>
    <row r="15" spans="1:15" ht="30" x14ac:dyDescent="0.25">
      <c r="A15" t="s">
        <v>32</v>
      </c>
      <c r="B15" s="35" t="s">
        <v>19</v>
      </c>
      <c r="C15" s="35" t="s">
        <v>20</v>
      </c>
      <c r="D15" s="35">
        <v>97626</v>
      </c>
      <c r="E15" s="18" t="s">
        <v>33</v>
      </c>
      <c r="F15" t="s">
        <v>31</v>
      </c>
      <c r="G15">
        <v>3</v>
      </c>
      <c r="H15" s="17">
        <v>137.03</v>
      </c>
      <c r="I15" s="17">
        <v>359.5</v>
      </c>
      <c r="J15" s="17">
        <f t="shared" si="2"/>
        <v>496.53</v>
      </c>
      <c r="K15" s="17">
        <f t="shared" si="3"/>
        <v>411.09000000000003</v>
      </c>
      <c r="L15" s="17">
        <f t="shared" si="4"/>
        <v>1078.5</v>
      </c>
      <c r="M15" s="17">
        <f t="shared" si="5"/>
        <v>1489.5900000000001</v>
      </c>
      <c r="N15" s="39">
        <f t="shared" si="0"/>
        <v>5.9896318679827382E-3</v>
      </c>
      <c r="O15">
        <v>248694.75</v>
      </c>
    </row>
    <row r="16" spans="1:15" ht="30" x14ac:dyDescent="0.25">
      <c r="A16" t="s">
        <v>34</v>
      </c>
      <c r="B16" s="35" t="s">
        <v>19</v>
      </c>
      <c r="C16" s="35" t="s">
        <v>20</v>
      </c>
      <c r="D16" s="35">
        <v>97634</v>
      </c>
      <c r="E16" s="18" t="s">
        <v>35</v>
      </c>
      <c r="F16" t="s">
        <v>23</v>
      </c>
      <c r="G16">
        <v>300</v>
      </c>
      <c r="H16" s="17">
        <v>2.79</v>
      </c>
      <c r="I16" s="17">
        <v>7.84</v>
      </c>
      <c r="J16" s="17">
        <f t="shared" si="2"/>
        <v>10.629999999999999</v>
      </c>
      <c r="K16" s="17">
        <f t="shared" si="3"/>
        <v>837</v>
      </c>
      <c r="L16" s="17">
        <f t="shared" si="4"/>
        <v>2352</v>
      </c>
      <c r="M16" s="17">
        <f t="shared" si="5"/>
        <v>3189</v>
      </c>
      <c r="N16" s="39">
        <f t="shared" si="0"/>
        <v>1.2822948614717439E-2</v>
      </c>
      <c r="O16">
        <v>248694.75</v>
      </c>
    </row>
    <row r="17" spans="1:15" ht="30" x14ac:dyDescent="0.25">
      <c r="A17" t="s">
        <v>36</v>
      </c>
      <c r="B17" s="35" t="s">
        <v>19</v>
      </c>
      <c r="C17" s="35" t="s">
        <v>20</v>
      </c>
      <c r="D17" s="35">
        <v>100389</v>
      </c>
      <c r="E17" s="18" t="s">
        <v>37</v>
      </c>
      <c r="F17" t="s">
        <v>23</v>
      </c>
      <c r="G17">
        <v>64</v>
      </c>
      <c r="H17" s="17">
        <v>7.09</v>
      </c>
      <c r="I17" s="17">
        <v>7.39</v>
      </c>
      <c r="J17" s="17">
        <f t="shared" si="2"/>
        <v>14.48</v>
      </c>
      <c r="K17" s="17">
        <f t="shared" si="3"/>
        <v>453.76</v>
      </c>
      <c r="L17" s="17">
        <f t="shared" si="4"/>
        <v>472.96</v>
      </c>
      <c r="M17" s="17">
        <f t="shared" si="5"/>
        <v>926.72</v>
      </c>
      <c r="N17" s="39">
        <f t="shared" si="0"/>
        <v>3.7263351960586224E-3</v>
      </c>
      <c r="O17">
        <v>248694.75</v>
      </c>
    </row>
    <row r="18" spans="1:15" x14ac:dyDescent="0.25">
      <c r="A18" t="s">
        <v>38</v>
      </c>
      <c r="B18" s="35" t="s">
        <v>19</v>
      </c>
      <c r="C18" s="35" t="s">
        <v>20</v>
      </c>
      <c r="D18" s="35">
        <v>97644</v>
      </c>
      <c r="E18" s="18" t="s">
        <v>39</v>
      </c>
      <c r="F18" t="s">
        <v>23</v>
      </c>
      <c r="G18">
        <v>10.5</v>
      </c>
      <c r="H18" s="17">
        <v>2</v>
      </c>
      <c r="I18" s="17">
        <v>5.81</v>
      </c>
      <c r="J18" s="17">
        <f t="shared" si="2"/>
        <v>7.81</v>
      </c>
      <c r="K18" s="17">
        <f t="shared" si="3"/>
        <v>21</v>
      </c>
      <c r="L18" s="17">
        <f t="shared" si="4"/>
        <v>61.004999999999995</v>
      </c>
      <c r="M18" s="17">
        <f t="shared" si="5"/>
        <v>82.004999999999995</v>
      </c>
      <c r="N18" s="39">
        <f t="shared" si="0"/>
        <v>3.297415807933219E-4</v>
      </c>
      <c r="O18">
        <v>248694.75</v>
      </c>
    </row>
    <row r="19" spans="1:15" ht="30" x14ac:dyDescent="0.25">
      <c r="A19" t="s">
        <v>40</v>
      </c>
      <c r="B19" s="35" t="s">
        <v>19</v>
      </c>
      <c r="C19" s="35" t="s">
        <v>20</v>
      </c>
      <c r="D19" s="35">
        <v>97661</v>
      </c>
      <c r="E19" s="18" t="s">
        <v>41</v>
      </c>
      <c r="F19" t="s">
        <v>42</v>
      </c>
      <c r="G19">
        <v>200</v>
      </c>
      <c r="H19" s="17">
        <v>0.14000000000000001</v>
      </c>
      <c r="I19" s="17">
        <v>0.42</v>
      </c>
      <c r="J19" s="17">
        <f t="shared" si="2"/>
        <v>0.56000000000000005</v>
      </c>
      <c r="K19" s="17">
        <f t="shared" si="3"/>
        <v>28.000000000000004</v>
      </c>
      <c r="L19" s="17">
        <f t="shared" si="4"/>
        <v>84</v>
      </c>
      <c r="M19" s="17">
        <f t="shared" si="5"/>
        <v>112</v>
      </c>
      <c r="N19" s="39">
        <f t="shared" si="0"/>
        <v>4.5035128405404617E-4</v>
      </c>
      <c r="O19">
        <v>248694.75</v>
      </c>
    </row>
    <row r="20" spans="1:15" ht="30" x14ac:dyDescent="0.25">
      <c r="A20" t="s">
        <v>43</v>
      </c>
      <c r="B20" s="35" t="s">
        <v>19</v>
      </c>
      <c r="C20" s="35" t="s">
        <v>20</v>
      </c>
      <c r="D20" s="35">
        <v>97665</v>
      </c>
      <c r="E20" s="18" t="s">
        <v>44</v>
      </c>
      <c r="F20" t="s">
        <v>45</v>
      </c>
      <c r="G20">
        <v>15</v>
      </c>
      <c r="H20" s="17">
        <v>0.27</v>
      </c>
      <c r="I20" s="17">
        <v>0.81</v>
      </c>
      <c r="J20" s="17">
        <f t="shared" si="2"/>
        <v>1.08</v>
      </c>
      <c r="K20" s="17">
        <f t="shared" si="3"/>
        <v>4.0500000000000007</v>
      </c>
      <c r="L20" s="17">
        <f t="shared" si="4"/>
        <v>12.15</v>
      </c>
      <c r="M20" s="17">
        <f t="shared" si="5"/>
        <v>16.200000000000003</v>
      </c>
      <c r="N20" s="39">
        <f t="shared" si="0"/>
        <v>6.5140096443531685E-5</v>
      </c>
      <c r="O20">
        <v>248694.75</v>
      </c>
    </row>
    <row r="21" spans="1:15" ht="30" x14ac:dyDescent="0.25">
      <c r="A21" t="s">
        <v>46</v>
      </c>
      <c r="B21" s="35" t="s">
        <v>19</v>
      </c>
      <c r="C21" s="35" t="s">
        <v>20</v>
      </c>
      <c r="D21" s="35">
        <v>97640</v>
      </c>
      <c r="E21" s="18" t="s">
        <v>47</v>
      </c>
      <c r="F21" t="s">
        <v>23</v>
      </c>
      <c r="G21">
        <v>60</v>
      </c>
      <c r="H21" s="17">
        <v>0.36</v>
      </c>
      <c r="I21" s="17">
        <v>1.06</v>
      </c>
      <c r="J21" s="17">
        <f t="shared" si="2"/>
        <v>1.42</v>
      </c>
      <c r="K21" s="17">
        <f t="shared" si="3"/>
        <v>21.599999999999998</v>
      </c>
      <c r="L21" s="17">
        <f t="shared" si="4"/>
        <v>63.6</v>
      </c>
      <c r="M21" s="17">
        <f t="shared" si="5"/>
        <v>85.2</v>
      </c>
      <c r="N21" s="39">
        <f t="shared" si="0"/>
        <v>3.4258865536968512E-4</v>
      </c>
      <c r="O21">
        <v>248694.75</v>
      </c>
    </row>
    <row r="22" spans="1:15" ht="30" x14ac:dyDescent="0.25">
      <c r="A22" t="s">
        <v>48</v>
      </c>
      <c r="B22" s="35" t="s">
        <v>19</v>
      </c>
      <c r="C22" s="35" t="s">
        <v>20</v>
      </c>
      <c r="D22" s="35">
        <v>97666</v>
      </c>
      <c r="E22" s="18" t="s">
        <v>49</v>
      </c>
      <c r="F22" t="s">
        <v>45</v>
      </c>
      <c r="G22">
        <v>12</v>
      </c>
      <c r="H22" s="17">
        <v>1.89</v>
      </c>
      <c r="I22" s="17">
        <v>5.65</v>
      </c>
      <c r="J22" s="17">
        <f t="shared" si="2"/>
        <v>7.54</v>
      </c>
      <c r="K22" s="17">
        <f t="shared" si="3"/>
        <v>22.68</v>
      </c>
      <c r="L22" s="17">
        <f t="shared" si="4"/>
        <v>67.800000000000011</v>
      </c>
      <c r="M22" s="17">
        <f t="shared" si="5"/>
        <v>90.480000000000018</v>
      </c>
      <c r="N22" s="39">
        <f t="shared" si="0"/>
        <v>3.6381950161794736E-4</v>
      </c>
      <c r="O22">
        <v>248694.75</v>
      </c>
    </row>
    <row r="23" spans="1:15" ht="30" x14ac:dyDescent="0.25">
      <c r="A23" t="s">
        <v>50</v>
      </c>
      <c r="B23" s="35" t="s">
        <v>19</v>
      </c>
      <c r="C23" s="35" t="s">
        <v>20</v>
      </c>
      <c r="D23" s="35">
        <v>72899</v>
      </c>
      <c r="E23" s="18" t="s">
        <v>51</v>
      </c>
      <c r="F23" t="s">
        <v>31</v>
      </c>
      <c r="G23">
        <v>45</v>
      </c>
      <c r="H23" s="17">
        <v>6.21</v>
      </c>
      <c r="I23" s="17">
        <v>0.5</v>
      </c>
      <c r="J23" s="17">
        <f t="shared" si="2"/>
        <v>6.71</v>
      </c>
      <c r="K23" s="17">
        <f t="shared" si="3"/>
        <v>279.45</v>
      </c>
      <c r="L23" s="17">
        <f t="shared" si="4"/>
        <v>22.5</v>
      </c>
      <c r="M23" s="17">
        <f t="shared" si="5"/>
        <v>301.95</v>
      </c>
      <c r="N23" s="39">
        <f t="shared" si="0"/>
        <v>1.2141390198224932E-3</v>
      </c>
      <c r="O23">
        <v>248694.75</v>
      </c>
    </row>
    <row r="24" spans="1:15" ht="24.95" customHeight="1" x14ac:dyDescent="0.3">
      <c r="A24" s="19" t="s">
        <v>52</v>
      </c>
      <c r="B24" s="36"/>
      <c r="C24" s="36"/>
      <c r="D24" s="36"/>
      <c r="E24" s="20" t="s">
        <v>53</v>
      </c>
      <c r="F24" s="19"/>
      <c r="G24" s="19"/>
      <c r="H24" s="21"/>
      <c r="I24" s="21"/>
      <c r="J24" s="22"/>
      <c r="K24" s="22">
        <f>SUM(K25:K27)</f>
        <v>338.23400000000004</v>
      </c>
      <c r="L24" s="22">
        <f t="shared" ref="L24:N24" si="6">SUM(L25:L27)</f>
        <v>882.06200000000013</v>
      </c>
      <c r="M24" s="22">
        <f t="shared" si="6"/>
        <v>1220.296</v>
      </c>
      <c r="N24" s="40">
        <f t="shared" si="6"/>
        <v>4.9068024154108603E-3</v>
      </c>
      <c r="O24">
        <v>248694.75</v>
      </c>
    </row>
    <row r="25" spans="1:15" ht="30" x14ac:dyDescent="0.25">
      <c r="A25" t="s">
        <v>54</v>
      </c>
      <c r="B25" s="35" t="s">
        <v>19</v>
      </c>
      <c r="C25" s="35" t="s">
        <v>20</v>
      </c>
      <c r="D25" s="35">
        <v>96523</v>
      </c>
      <c r="E25" s="18" t="s">
        <v>55</v>
      </c>
      <c r="F25" t="s">
        <v>31</v>
      </c>
      <c r="G25">
        <v>4.2</v>
      </c>
      <c r="H25" s="17">
        <v>21.77</v>
      </c>
      <c r="I25" s="17">
        <v>62.11</v>
      </c>
      <c r="J25" s="17">
        <f t="shared" si="2"/>
        <v>83.88</v>
      </c>
      <c r="K25" s="17">
        <f t="shared" si="3"/>
        <v>91.433999999999997</v>
      </c>
      <c r="L25" s="17">
        <f t="shared" si="4"/>
        <v>260.86200000000002</v>
      </c>
      <c r="M25" s="17">
        <f t="shared" si="5"/>
        <v>352.29600000000005</v>
      </c>
      <c r="N25" s="39">
        <f t="shared" si="0"/>
        <v>1.4165799639920024E-3</v>
      </c>
      <c r="O25">
        <v>248694.75</v>
      </c>
    </row>
    <row r="26" spans="1:15" x14ac:dyDescent="0.25">
      <c r="A26" t="s">
        <v>56</v>
      </c>
      <c r="B26" s="35" t="s">
        <v>19</v>
      </c>
      <c r="C26" s="35" t="s">
        <v>20</v>
      </c>
      <c r="D26" s="35">
        <v>93382</v>
      </c>
      <c r="E26" s="18" t="s">
        <v>57</v>
      </c>
      <c r="F26" t="s">
        <v>31</v>
      </c>
      <c r="G26">
        <v>6</v>
      </c>
      <c r="H26" s="17">
        <v>8.52</v>
      </c>
      <c r="I26" s="17">
        <v>18.920000000000002</v>
      </c>
      <c r="J26" s="17">
        <f t="shared" si="2"/>
        <v>27.44</v>
      </c>
      <c r="K26" s="17">
        <f t="shared" si="3"/>
        <v>51.12</v>
      </c>
      <c r="L26" s="17">
        <f t="shared" si="4"/>
        <v>113.52000000000001</v>
      </c>
      <c r="M26" s="17">
        <f t="shared" si="5"/>
        <v>164.64000000000001</v>
      </c>
      <c r="N26" s="39">
        <f t="shared" si="0"/>
        <v>6.6201638755944794E-4</v>
      </c>
      <c r="O26">
        <v>248694.75</v>
      </c>
    </row>
    <row r="27" spans="1:15" x14ac:dyDescent="0.25">
      <c r="A27" s="23" t="s">
        <v>58</v>
      </c>
      <c r="B27" s="37" t="s">
        <v>19</v>
      </c>
      <c r="C27" s="37" t="s">
        <v>20</v>
      </c>
      <c r="D27" s="37">
        <v>96995</v>
      </c>
      <c r="E27" s="24" t="s">
        <v>59</v>
      </c>
      <c r="F27" s="23" t="s">
        <v>31</v>
      </c>
      <c r="G27" s="23">
        <v>16</v>
      </c>
      <c r="H27" s="25">
        <v>12.23</v>
      </c>
      <c r="I27" s="25">
        <v>31.73</v>
      </c>
      <c r="J27" s="25">
        <f t="shared" si="2"/>
        <v>43.96</v>
      </c>
      <c r="K27" s="25">
        <f t="shared" si="3"/>
        <v>195.68</v>
      </c>
      <c r="L27" s="25">
        <f t="shared" si="4"/>
        <v>507.68</v>
      </c>
      <c r="M27" s="25">
        <f t="shared" si="5"/>
        <v>703.36</v>
      </c>
      <c r="N27" s="39">
        <f t="shared" si="0"/>
        <v>2.8282060638594102E-3</v>
      </c>
      <c r="O27">
        <v>248694.75</v>
      </c>
    </row>
    <row r="28" spans="1:15" ht="24.95" customHeight="1" x14ac:dyDescent="0.3">
      <c r="A28" s="19" t="s">
        <v>60</v>
      </c>
      <c r="B28" s="36"/>
      <c r="C28" s="36"/>
      <c r="D28" s="36"/>
      <c r="E28" s="20" t="s">
        <v>61</v>
      </c>
      <c r="F28" s="19"/>
      <c r="G28" s="19"/>
      <c r="H28" s="21"/>
      <c r="I28" s="21"/>
      <c r="J28" s="22"/>
      <c r="K28" s="22">
        <f>SUM(K29:K32)</f>
        <v>11188.672399999999</v>
      </c>
      <c r="L28" s="22">
        <f t="shared" ref="L28:N28" si="7">SUM(L29:L32)</f>
        <v>3172.8175999999999</v>
      </c>
      <c r="M28" s="22">
        <f t="shared" si="7"/>
        <v>14361.49</v>
      </c>
      <c r="N28" s="40">
        <f t="shared" si="7"/>
        <v>5.7747459485976288E-2</v>
      </c>
      <c r="O28">
        <v>248694.75</v>
      </c>
    </row>
    <row r="29" spans="1:15" ht="30" x14ac:dyDescent="0.25">
      <c r="A29" t="s">
        <v>62</v>
      </c>
      <c r="B29" s="35" t="s">
        <v>19</v>
      </c>
      <c r="C29" s="35" t="s">
        <v>20</v>
      </c>
      <c r="D29" s="35">
        <v>96546</v>
      </c>
      <c r="E29" s="18" t="s">
        <v>63</v>
      </c>
      <c r="F29" t="s">
        <v>64</v>
      </c>
      <c r="G29">
        <v>2.59</v>
      </c>
      <c r="H29" s="17">
        <v>7.14</v>
      </c>
      <c r="I29" s="17">
        <v>2.2200000000000002</v>
      </c>
      <c r="J29" s="17">
        <f t="shared" si="2"/>
        <v>9.36</v>
      </c>
      <c r="K29" s="17">
        <f t="shared" si="3"/>
        <v>18.492599999999999</v>
      </c>
      <c r="L29" s="17">
        <f t="shared" si="4"/>
        <v>5.7498000000000005</v>
      </c>
      <c r="M29" s="17">
        <f t="shared" si="5"/>
        <v>24.2424</v>
      </c>
      <c r="N29" s="39">
        <f t="shared" si="0"/>
        <v>9.7478535433498297E-5</v>
      </c>
      <c r="O29">
        <v>248694.75</v>
      </c>
    </row>
    <row r="30" spans="1:15" ht="45" x14ac:dyDescent="0.25">
      <c r="A30" t="s">
        <v>65</v>
      </c>
      <c r="B30" s="35" t="s">
        <v>19</v>
      </c>
      <c r="C30" s="35" t="s">
        <v>20</v>
      </c>
      <c r="D30" s="35">
        <v>92762</v>
      </c>
      <c r="E30" s="18" t="s">
        <v>66</v>
      </c>
      <c r="F30" t="s">
        <v>64</v>
      </c>
      <c r="G30">
        <v>711</v>
      </c>
      <c r="H30" s="17">
        <v>6.86</v>
      </c>
      <c r="I30" s="17">
        <v>1.31</v>
      </c>
      <c r="J30" s="17">
        <f t="shared" si="2"/>
        <v>8.17</v>
      </c>
      <c r="K30" s="17">
        <f t="shared" si="3"/>
        <v>4877.46</v>
      </c>
      <c r="L30" s="17">
        <f t="shared" si="4"/>
        <v>931.41000000000008</v>
      </c>
      <c r="M30" s="17">
        <f t="shared" si="5"/>
        <v>5808.87</v>
      </c>
      <c r="N30" s="39">
        <f t="shared" si="0"/>
        <v>2.3357429137527027E-2</v>
      </c>
      <c r="O30">
        <v>248694.75</v>
      </c>
    </row>
    <row r="31" spans="1:15" ht="45" x14ac:dyDescent="0.25">
      <c r="A31" t="s">
        <v>67</v>
      </c>
      <c r="B31" s="35" t="s">
        <v>19</v>
      </c>
      <c r="C31" s="35" t="s">
        <v>20</v>
      </c>
      <c r="D31" s="35">
        <v>92441</v>
      </c>
      <c r="E31" s="18" t="s">
        <v>68</v>
      </c>
      <c r="F31" t="s">
        <v>23</v>
      </c>
      <c r="G31">
        <v>85.1</v>
      </c>
      <c r="H31" s="17">
        <v>23.81</v>
      </c>
      <c r="I31" s="17">
        <v>24.19</v>
      </c>
      <c r="J31" s="17">
        <f t="shared" si="2"/>
        <v>48</v>
      </c>
      <c r="K31" s="17">
        <f t="shared" si="3"/>
        <v>2026.2309999999998</v>
      </c>
      <c r="L31" s="17">
        <f t="shared" si="4"/>
        <v>2058.569</v>
      </c>
      <c r="M31" s="17">
        <f t="shared" si="5"/>
        <v>4084.7999999999997</v>
      </c>
      <c r="N31" s="39">
        <f t="shared" si="0"/>
        <v>1.6424954688428282E-2</v>
      </c>
      <c r="O31">
        <v>248694.75</v>
      </c>
    </row>
    <row r="32" spans="1:15" ht="45" x14ac:dyDescent="0.25">
      <c r="A32" t="s">
        <v>69</v>
      </c>
      <c r="B32" s="35" t="s">
        <v>19</v>
      </c>
      <c r="C32" s="35" t="s">
        <v>20</v>
      </c>
      <c r="D32" s="35">
        <v>92721</v>
      </c>
      <c r="E32" s="18" t="s">
        <v>70</v>
      </c>
      <c r="F32" t="s">
        <v>31</v>
      </c>
      <c r="G32">
        <v>8.89</v>
      </c>
      <c r="H32" s="17">
        <v>479.92</v>
      </c>
      <c r="I32" s="17">
        <v>19.920000000000002</v>
      </c>
      <c r="J32" s="17">
        <f t="shared" si="2"/>
        <v>499.84000000000003</v>
      </c>
      <c r="K32" s="17">
        <f t="shared" si="3"/>
        <v>4266.4888000000001</v>
      </c>
      <c r="L32" s="17">
        <f t="shared" si="4"/>
        <v>177.08880000000002</v>
      </c>
      <c r="M32" s="17">
        <f t="shared" si="5"/>
        <v>4443.5776000000005</v>
      </c>
      <c r="N32" s="39">
        <f t="shared" si="0"/>
        <v>1.7867597124587475E-2</v>
      </c>
      <c r="O32">
        <v>248694.75</v>
      </c>
    </row>
    <row r="33" spans="1:15" ht="24.95" customHeight="1" x14ac:dyDescent="0.3">
      <c r="A33" s="19" t="s">
        <v>71</v>
      </c>
      <c r="B33" s="36"/>
      <c r="C33" s="36"/>
      <c r="D33" s="36"/>
      <c r="E33" s="20" t="s">
        <v>72</v>
      </c>
      <c r="F33" s="19"/>
      <c r="G33" s="19"/>
      <c r="H33" s="21"/>
      <c r="I33" s="21"/>
      <c r="J33" s="22"/>
      <c r="K33" s="22">
        <f>SUM(K34:K35)</f>
        <v>5768.4</v>
      </c>
      <c r="L33" s="22">
        <f t="shared" ref="L33:N33" si="8">SUM(L34:L35)</f>
        <v>551.40000000000009</v>
      </c>
      <c r="M33" s="22">
        <f t="shared" si="8"/>
        <v>6319.8</v>
      </c>
      <c r="N33" s="40">
        <f t="shared" si="8"/>
        <v>2.5411875401471079E-2</v>
      </c>
      <c r="O33">
        <v>248694.75</v>
      </c>
    </row>
    <row r="34" spans="1:15" ht="45" x14ac:dyDescent="0.25">
      <c r="A34" t="s">
        <v>73</v>
      </c>
      <c r="B34" s="35" t="s">
        <v>19</v>
      </c>
      <c r="C34" s="35" t="s">
        <v>20</v>
      </c>
      <c r="D34" s="35">
        <v>94210</v>
      </c>
      <c r="E34" s="18" t="s">
        <v>74</v>
      </c>
      <c r="F34" t="s">
        <v>23</v>
      </c>
      <c r="G34">
        <v>60</v>
      </c>
      <c r="H34" s="17">
        <v>58.61</v>
      </c>
      <c r="I34" s="17">
        <v>4.71</v>
      </c>
      <c r="J34" s="17">
        <f t="shared" si="2"/>
        <v>63.32</v>
      </c>
      <c r="K34" s="17">
        <f t="shared" si="3"/>
        <v>3516.6</v>
      </c>
      <c r="L34" s="17">
        <f t="shared" si="4"/>
        <v>282.60000000000002</v>
      </c>
      <c r="M34" s="17">
        <f t="shared" si="5"/>
        <v>3799.2</v>
      </c>
      <c r="N34" s="39">
        <f t="shared" si="0"/>
        <v>1.5276558914090466E-2</v>
      </c>
      <c r="O34">
        <v>248694.75</v>
      </c>
    </row>
    <row r="35" spans="1:15" ht="30" x14ac:dyDescent="0.25">
      <c r="A35" t="s">
        <v>75</v>
      </c>
      <c r="B35" s="35" t="s">
        <v>19</v>
      </c>
      <c r="C35" s="35" t="s">
        <v>20</v>
      </c>
      <c r="D35" s="35">
        <v>92581</v>
      </c>
      <c r="E35" s="18" t="s">
        <v>76</v>
      </c>
      <c r="F35" t="s">
        <v>23</v>
      </c>
      <c r="G35">
        <v>60</v>
      </c>
      <c r="H35" s="17">
        <v>37.53</v>
      </c>
      <c r="I35" s="17">
        <v>4.4800000000000004</v>
      </c>
      <c r="J35" s="17">
        <f t="shared" si="2"/>
        <v>42.010000000000005</v>
      </c>
      <c r="K35" s="17">
        <f t="shared" si="3"/>
        <v>2251.8000000000002</v>
      </c>
      <c r="L35" s="17">
        <f t="shared" si="4"/>
        <v>268.8</v>
      </c>
      <c r="M35" s="17">
        <f t="shared" si="5"/>
        <v>2520.6000000000004</v>
      </c>
      <c r="N35" s="39">
        <f t="shared" si="0"/>
        <v>1.0135316487380615E-2</v>
      </c>
      <c r="O35">
        <v>248694.75</v>
      </c>
    </row>
    <row r="36" spans="1:15" ht="24.95" customHeight="1" x14ac:dyDescent="0.3">
      <c r="A36" s="19" t="s">
        <v>77</v>
      </c>
      <c r="B36" s="36"/>
      <c r="C36" s="36"/>
      <c r="D36" s="36"/>
      <c r="E36" s="20" t="s">
        <v>78</v>
      </c>
      <c r="F36" s="19"/>
      <c r="G36" s="19"/>
      <c r="H36" s="21"/>
      <c r="I36" s="21"/>
      <c r="J36" s="22"/>
      <c r="K36" s="22">
        <f>SUM(K37:K38)</f>
        <v>8137.92</v>
      </c>
      <c r="L36" s="22">
        <f t="shared" ref="L36:N36" si="9">SUM(L37:L38)</f>
        <v>8722.44</v>
      </c>
      <c r="M36" s="22">
        <f t="shared" si="9"/>
        <v>16860.36</v>
      </c>
      <c r="N36" s="40">
        <f t="shared" si="9"/>
        <v>6.7795399782263191E-2</v>
      </c>
      <c r="O36">
        <v>248694.75</v>
      </c>
    </row>
    <row r="37" spans="1:15" ht="45" x14ac:dyDescent="0.25">
      <c r="A37" t="s">
        <v>79</v>
      </c>
      <c r="B37" s="35" t="s">
        <v>19</v>
      </c>
      <c r="C37" s="35" t="s">
        <v>20</v>
      </c>
      <c r="D37" s="35">
        <v>87520</v>
      </c>
      <c r="E37" s="18" t="s">
        <v>80</v>
      </c>
      <c r="F37" t="s">
        <v>23</v>
      </c>
      <c r="G37">
        <v>192</v>
      </c>
      <c r="H37" s="17">
        <v>33.61</v>
      </c>
      <c r="I37" s="17">
        <v>40.020000000000003</v>
      </c>
      <c r="J37" s="17">
        <f t="shared" si="2"/>
        <v>73.63</v>
      </c>
      <c r="K37" s="17">
        <f t="shared" si="3"/>
        <v>6453.12</v>
      </c>
      <c r="L37" s="17">
        <f t="shared" si="4"/>
        <v>7683.84</v>
      </c>
      <c r="M37" s="17">
        <f t="shared" si="5"/>
        <v>14136.96</v>
      </c>
      <c r="N37" s="39">
        <f t="shared" si="0"/>
        <v>5.6844625791256147E-2</v>
      </c>
      <c r="O37">
        <v>248694.75</v>
      </c>
    </row>
    <row r="38" spans="1:15" ht="60" x14ac:dyDescent="0.25">
      <c r="A38" t="s">
        <v>81</v>
      </c>
      <c r="B38" s="35" t="s">
        <v>19</v>
      </c>
      <c r="C38" s="35" t="s">
        <v>20</v>
      </c>
      <c r="D38" s="35">
        <v>89308</v>
      </c>
      <c r="E38" s="18" t="s">
        <v>82</v>
      </c>
      <c r="F38" t="s">
        <v>23</v>
      </c>
      <c r="G38">
        <v>36</v>
      </c>
      <c r="H38" s="17">
        <v>46.8</v>
      </c>
      <c r="I38" s="17">
        <v>28.85</v>
      </c>
      <c r="J38" s="17">
        <f t="shared" si="2"/>
        <v>75.650000000000006</v>
      </c>
      <c r="K38" s="17">
        <f t="shared" si="3"/>
        <v>1684.8</v>
      </c>
      <c r="L38" s="17">
        <f t="shared" si="4"/>
        <v>1038.6000000000001</v>
      </c>
      <c r="M38" s="17">
        <f t="shared" si="5"/>
        <v>2723.4</v>
      </c>
      <c r="N38" s="39">
        <f t="shared" si="0"/>
        <v>1.0950773991007048E-2</v>
      </c>
      <c r="O38">
        <v>248694.75</v>
      </c>
    </row>
    <row r="39" spans="1:15" ht="24.95" customHeight="1" x14ac:dyDescent="0.3">
      <c r="A39" s="19" t="s">
        <v>83</v>
      </c>
      <c r="B39" s="36"/>
      <c r="C39" s="36"/>
      <c r="D39" s="36"/>
      <c r="E39" s="20" t="s">
        <v>84</v>
      </c>
      <c r="F39" s="19"/>
      <c r="G39" s="19"/>
      <c r="H39" s="21"/>
      <c r="I39" s="21"/>
      <c r="J39" s="22"/>
      <c r="K39" s="22">
        <f>SUM(K40:K42)</f>
        <v>34526.47</v>
      </c>
      <c r="L39" s="22">
        <f t="shared" ref="L39:N39" si="10">SUM(L40:L42)</f>
        <v>15568.939999999999</v>
      </c>
      <c r="M39" s="22">
        <f t="shared" si="10"/>
        <v>50095.41</v>
      </c>
      <c r="N39" s="40">
        <f t="shared" si="10"/>
        <v>0.20143332338137415</v>
      </c>
      <c r="O39">
        <v>248694.75</v>
      </c>
    </row>
    <row r="40" spans="1:15" ht="45" x14ac:dyDescent="0.25">
      <c r="A40" t="s">
        <v>85</v>
      </c>
      <c r="B40" s="35" t="s">
        <v>19</v>
      </c>
      <c r="C40" s="35" t="s">
        <v>20</v>
      </c>
      <c r="D40" s="35">
        <v>87904</v>
      </c>
      <c r="E40" s="18" t="s">
        <v>86</v>
      </c>
      <c r="F40" t="s">
        <v>23</v>
      </c>
      <c r="G40">
        <v>554</v>
      </c>
      <c r="H40" s="17">
        <v>3.38</v>
      </c>
      <c r="I40" s="17">
        <v>5.16</v>
      </c>
      <c r="J40" s="17">
        <f t="shared" si="2"/>
        <v>8.5399999999999991</v>
      </c>
      <c r="K40" s="17">
        <f t="shared" si="3"/>
        <v>1872.52</v>
      </c>
      <c r="L40" s="17">
        <f t="shared" si="4"/>
        <v>2858.64</v>
      </c>
      <c r="M40" s="17">
        <f t="shared" si="5"/>
        <v>4731.16</v>
      </c>
      <c r="N40" s="39">
        <f t="shared" si="0"/>
        <v>1.9023964116653046E-2</v>
      </c>
      <c r="O40">
        <v>248694.75</v>
      </c>
    </row>
    <row r="41" spans="1:15" ht="45" x14ac:dyDescent="0.25">
      <c r="A41" t="s">
        <v>87</v>
      </c>
      <c r="B41" s="35" t="s">
        <v>19</v>
      </c>
      <c r="C41" s="35" t="s">
        <v>20</v>
      </c>
      <c r="D41" s="35">
        <v>87787</v>
      </c>
      <c r="E41" s="18" t="s">
        <v>88</v>
      </c>
      <c r="F41" t="s">
        <v>23</v>
      </c>
      <c r="G41">
        <v>365</v>
      </c>
      <c r="H41" s="17">
        <v>77.61</v>
      </c>
      <c r="I41" s="17">
        <v>28.72</v>
      </c>
      <c r="J41" s="17">
        <f t="shared" si="2"/>
        <v>106.33</v>
      </c>
      <c r="K41" s="17">
        <f t="shared" si="3"/>
        <v>28327.65</v>
      </c>
      <c r="L41" s="17">
        <f t="shared" si="4"/>
        <v>10482.799999999999</v>
      </c>
      <c r="M41" s="17">
        <f t="shared" si="5"/>
        <v>38810.449999999997</v>
      </c>
      <c r="N41" s="39">
        <f t="shared" si="0"/>
        <v>0.15605657135906567</v>
      </c>
      <c r="O41">
        <v>248694.75</v>
      </c>
    </row>
    <row r="42" spans="1:15" ht="45" x14ac:dyDescent="0.25">
      <c r="A42" t="s">
        <v>89</v>
      </c>
      <c r="B42" s="35" t="s">
        <v>19</v>
      </c>
      <c r="C42" s="35" t="s">
        <v>20</v>
      </c>
      <c r="D42" s="35">
        <v>93393</v>
      </c>
      <c r="E42" s="18" t="s">
        <v>90</v>
      </c>
      <c r="F42" t="s">
        <v>23</v>
      </c>
      <c r="G42">
        <v>165</v>
      </c>
      <c r="H42" s="17">
        <v>26.22</v>
      </c>
      <c r="I42" s="17">
        <v>13.5</v>
      </c>
      <c r="J42" s="17">
        <f t="shared" si="2"/>
        <v>39.72</v>
      </c>
      <c r="K42" s="17">
        <f t="shared" si="3"/>
        <v>4326.3</v>
      </c>
      <c r="L42" s="17">
        <f t="shared" si="4"/>
        <v>2227.5</v>
      </c>
      <c r="M42" s="17">
        <f t="shared" si="5"/>
        <v>6553.8</v>
      </c>
      <c r="N42" s="39">
        <f t="shared" si="0"/>
        <v>2.6352787905655428E-2</v>
      </c>
      <c r="O42">
        <v>248694.75</v>
      </c>
    </row>
    <row r="43" spans="1:15" ht="24.95" customHeight="1" x14ac:dyDescent="0.3">
      <c r="A43" s="19" t="s">
        <v>91</v>
      </c>
      <c r="B43" s="36"/>
      <c r="C43" s="36"/>
      <c r="D43" s="36"/>
      <c r="E43" s="20" t="s">
        <v>92</v>
      </c>
      <c r="F43" s="19"/>
      <c r="G43" s="19"/>
      <c r="H43" s="21"/>
      <c r="I43" s="21"/>
      <c r="J43" s="22"/>
      <c r="K43" s="22">
        <f t="shared" ref="K43:N43" si="11">SUM(K44:K45)</f>
        <v>41689.600000000006</v>
      </c>
      <c r="L43" s="22">
        <f t="shared" si="11"/>
        <v>9696</v>
      </c>
      <c r="M43" s="22">
        <f t="shared" si="11"/>
        <v>51385.600000000006</v>
      </c>
      <c r="N43" s="40">
        <f t="shared" si="11"/>
        <v>0.20662116912399639</v>
      </c>
      <c r="O43">
        <v>248694.75</v>
      </c>
    </row>
    <row r="44" spans="1:15" ht="45" x14ac:dyDescent="0.25">
      <c r="A44" t="s">
        <v>93</v>
      </c>
      <c r="B44" s="35" t="s">
        <v>19</v>
      </c>
      <c r="C44" s="35" t="s">
        <v>20</v>
      </c>
      <c r="D44" s="35">
        <v>87767</v>
      </c>
      <c r="E44" s="18" t="s">
        <v>94</v>
      </c>
      <c r="F44" t="s">
        <v>23</v>
      </c>
      <c r="G44">
        <v>160</v>
      </c>
      <c r="H44" s="17">
        <v>35.020000000000003</v>
      </c>
      <c r="I44" s="17">
        <v>24.9</v>
      </c>
      <c r="J44" s="17">
        <f t="shared" si="2"/>
        <v>59.92</v>
      </c>
      <c r="K44" s="17">
        <f t="shared" si="3"/>
        <v>5603.2000000000007</v>
      </c>
      <c r="L44" s="17">
        <f t="shared" si="4"/>
        <v>3984</v>
      </c>
      <c r="M44" s="17">
        <f t="shared" si="5"/>
        <v>9587.2000000000007</v>
      </c>
      <c r="N44" s="39">
        <f t="shared" si="0"/>
        <v>3.8550069915026353E-2</v>
      </c>
      <c r="O44">
        <v>248694.75</v>
      </c>
    </row>
    <row r="45" spans="1:15" ht="30" x14ac:dyDescent="0.25">
      <c r="A45" t="s">
        <v>95</v>
      </c>
      <c r="B45" s="35" t="s">
        <v>19</v>
      </c>
      <c r="C45" s="35" t="s">
        <v>20</v>
      </c>
      <c r="D45" s="35">
        <v>84191</v>
      </c>
      <c r="E45" s="18" t="s">
        <v>96</v>
      </c>
      <c r="F45" t="s">
        <v>23</v>
      </c>
      <c r="G45">
        <v>320</v>
      </c>
      <c r="H45" s="17">
        <v>112.77</v>
      </c>
      <c r="I45" s="17">
        <v>17.850000000000001</v>
      </c>
      <c r="J45" s="17">
        <f t="shared" si="2"/>
        <v>130.62</v>
      </c>
      <c r="K45" s="17">
        <f t="shared" si="3"/>
        <v>36086.400000000001</v>
      </c>
      <c r="L45" s="17">
        <f t="shared" si="4"/>
        <v>5712</v>
      </c>
      <c r="M45" s="17">
        <f t="shared" si="5"/>
        <v>41798.400000000001</v>
      </c>
      <c r="N45" s="39">
        <f t="shared" si="0"/>
        <v>0.16807109920897004</v>
      </c>
      <c r="O45">
        <v>248694.75</v>
      </c>
    </row>
    <row r="46" spans="1:15" ht="24.95" customHeight="1" x14ac:dyDescent="0.3">
      <c r="A46" s="19" t="s">
        <v>97</v>
      </c>
      <c r="B46" s="36"/>
      <c r="C46" s="36"/>
      <c r="D46" s="36"/>
      <c r="E46" s="20" t="s">
        <v>98</v>
      </c>
      <c r="F46" s="19"/>
      <c r="G46" s="19"/>
      <c r="H46" s="21"/>
      <c r="I46" s="21"/>
      <c r="J46" s="22"/>
      <c r="K46" s="22">
        <f>SUM(K47:K48)</f>
        <v>21782</v>
      </c>
      <c r="L46" s="22">
        <f t="shared" ref="L46:N46" si="12">SUM(L47:L48)</f>
        <v>14366</v>
      </c>
      <c r="M46" s="22">
        <f t="shared" si="12"/>
        <v>36148</v>
      </c>
      <c r="N46" s="40">
        <f t="shared" si="12"/>
        <v>0.1453508769284434</v>
      </c>
      <c r="O46">
        <v>248694.75</v>
      </c>
    </row>
    <row r="47" spans="1:15" ht="30" x14ac:dyDescent="0.25">
      <c r="A47" t="s">
        <v>99</v>
      </c>
      <c r="B47" s="35" t="s">
        <v>19</v>
      </c>
      <c r="C47" s="35" t="s">
        <v>20</v>
      </c>
      <c r="D47" s="35">
        <v>96126</v>
      </c>
      <c r="E47" s="18" t="s">
        <v>100</v>
      </c>
      <c r="F47" t="s">
        <v>23</v>
      </c>
      <c r="G47">
        <v>900</v>
      </c>
      <c r="H47" s="17">
        <v>6.62</v>
      </c>
      <c r="I47" s="17">
        <v>8.3000000000000007</v>
      </c>
      <c r="J47" s="17">
        <f t="shared" si="2"/>
        <v>14.920000000000002</v>
      </c>
      <c r="K47" s="17">
        <f t="shared" si="3"/>
        <v>5958</v>
      </c>
      <c r="L47" s="17">
        <f t="shared" si="4"/>
        <v>7470.0000000000009</v>
      </c>
      <c r="M47" s="17">
        <f t="shared" si="5"/>
        <v>13428</v>
      </c>
      <c r="N47" s="39">
        <f t="shared" si="0"/>
        <v>5.3993902163194038E-2</v>
      </c>
      <c r="O47">
        <v>248694.75</v>
      </c>
    </row>
    <row r="48" spans="1:15" ht="30" x14ac:dyDescent="0.25">
      <c r="A48" t="s">
        <v>101</v>
      </c>
      <c r="B48" s="35" t="s">
        <v>19</v>
      </c>
      <c r="C48" s="35" t="s">
        <v>20</v>
      </c>
      <c r="D48" s="35">
        <v>88489</v>
      </c>
      <c r="E48" s="18" t="s">
        <v>102</v>
      </c>
      <c r="F48" t="s">
        <v>23</v>
      </c>
      <c r="G48">
        <v>1600</v>
      </c>
      <c r="H48" s="17">
        <v>9.89</v>
      </c>
      <c r="I48" s="17">
        <v>4.3099999999999996</v>
      </c>
      <c r="J48" s="17">
        <f t="shared" si="2"/>
        <v>14.2</v>
      </c>
      <c r="K48" s="17">
        <f t="shared" si="3"/>
        <v>15824</v>
      </c>
      <c r="L48" s="17">
        <f t="shared" si="4"/>
        <v>6895.9999999999991</v>
      </c>
      <c r="M48" s="17">
        <f t="shared" si="5"/>
        <v>22720</v>
      </c>
      <c r="N48" s="39">
        <f t="shared" si="0"/>
        <v>9.1356974765249371E-2</v>
      </c>
      <c r="O48">
        <v>248694.75</v>
      </c>
    </row>
    <row r="49" spans="1:15" ht="24.95" customHeight="1" x14ac:dyDescent="0.3">
      <c r="A49" s="19" t="s">
        <v>103</v>
      </c>
      <c r="B49" s="36"/>
      <c r="C49" s="36"/>
      <c r="D49" s="36"/>
      <c r="E49" s="20" t="s">
        <v>104</v>
      </c>
      <c r="F49" s="19"/>
      <c r="G49" s="19"/>
      <c r="H49" s="21"/>
      <c r="I49" s="21"/>
      <c r="J49" s="22"/>
      <c r="K49" s="22">
        <f>SUM(K50)</f>
        <v>6993.6</v>
      </c>
      <c r="L49" s="22">
        <f t="shared" ref="L49:N49" si="13">SUM(L50)</f>
        <v>1376</v>
      </c>
      <c r="M49" s="22">
        <f t="shared" si="13"/>
        <v>8369.6</v>
      </c>
      <c r="N49" s="40">
        <f t="shared" si="13"/>
        <v>3.3654108098381652E-2</v>
      </c>
      <c r="O49">
        <v>248694.75</v>
      </c>
    </row>
    <row r="50" spans="1:15" ht="30" x14ac:dyDescent="0.25">
      <c r="A50" t="s">
        <v>105</v>
      </c>
      <c r="B50" s="35" t="s">
        <v>19</v>
      </c>
      <c r="C50" s="35" t="s">
        <v>20</v>
      </c>
      <c r="D50" s="35">
        <v>96485</v>
      </c>
      <c r="E50" s="18" t="s">
        <v>106</v>
      </c>
      <c r="F50" t="s">
        <v>23</v>
      </c>
      <c r="G50">
        <v>160</v>
      </c>
      <c r="H50" s="17">
        <v>43.71</v>
      </c>
      <c r="I50" s="17">
        <v>8.6</v>
      </c>
      <c r="J50" s="17">
        <f t="shared" si="2"/>
        <v>52.31</v>
      </c>
      <c r="K50" s="17">
        <f t="shared" si="3"/>
        <v>6993.6</v>
      </c>
      <c r="L50" s="17">
        <f t="shared" si="4"/>
        <v>1376</v>
      </c>
      <c r="M50" s="17">
        <f t="shared" si="5"/>
        <v>8369.6</v>
      </c>
      <c r="N50" s="39">
        <f t="shared" si="0"/>
        <v>3.3654108098381652E-2</v>
      </c>
      <c r="O50">
        <v>248694.75</v>
      </c>
    </row>
    <row r="51" spans="1:15" ht="24.95" customHeight="1" x14ac:dyDescent="0.3">
      <c r="A51" s="19" t="s">
        <v>107</v>
      </c>
      <c r="B51" s="36"/>
      <c r="C51" s="36"/>
      <c r="D51" s="36"/>
      <c r="E51" s="20" t="s">
        <v>108</v>
      </c>
      <c r="F51" s="19"/>
      <c r="G51" s="19"/>
      <c r="H51" s="21"/>
      <c r="I51" s="21"/>
      <c r="J51" s="22"/>
      <c r="K51" s="22">
        <f>SUM(K52:K57)</f>
        <v>7580.2</v>
      </c>
      <c r="L51" s="22">
        <f t="shared" ref="L51:N51" si="14">SUM(L52:L57)</f>
        <v>5441.1200000000008</v>
      </c>
      <c r="M51" s="22">
        <f t="shared" si="14"/>
        <v>13021.319999999998</v>
      </c>
      <c r="N51" s="40">
        <f t="shared" si="14"/>
        <v>5.2358644482844933E-2</v>
      </c>
      <c r="O51">
        <v>248694.75</v>
      </c>
    </row>
    <row r="52" spans="1:15" ht="45" x14ac:dyDescent="0.25">
      <c r="A52" t="s">
        <v>109</v>
      </c>
      <c r="B52" s="35" t="s">
        <v>19</v>
      </c>
      <c r="C52" s="35" t="s">
        <v>20</v>
      </c>
      <c r="D52" s="35">
        <v>93138</v>
      </c>
      <c r="E52" s="18" t="s">
        <v>110</v>
      </c>
      <c r="F52" t="s">
        <v>45</v>
      </c>
      <c r="G52">
        <v>22</v>
      </c>
      <c r="H52" s="17">
        <v>62.73</v>
      </c>
      <c r="I52" s="17">
        <v>75.27</v>
      </c>
      <c r="J52" s="17">
        <f t="shared" si="2"/>
        <v>138</v>
      </c>
      <c r="K52" s="17">
        <f t="shared" si="3"/>
        <v>1380.06</v>
      </c>
      <c r="L52" s="17">
        <f t="shared" si="4"/>
        <v>1655.9399999999998</v>
      </c>
      <c r="M52" s="17">
        <f t="shared" si="5"/>
        <v>3036</v>
      </c>
      <c r="N52" s="39">
        <f t="shared" si="0"/>
        <v>1.2207736592750752E-2</v>
      </c>
      <c r="O52">
        <v>248694.75</v>
      </c>
    </row>
    <row r="53" spans="1:15" ht="45" x14ac:dyDescent="0.25">
      <c r="A53" t="s">
        <v>111</v>
      </c>
      <c r="B53" s="35" t="s">
        <v>19</v>
      </c>
      <c r="C53" s="35" t="s">
        <v>20</v>
      </c>
      <c r="D53" s="35">
        <v>93144</v>
      </c>
      <c r="E53" s="18" t="s">
        <v>112</v>
      </c>
      <c r="F53" t="s">
        <v>45</v>
      </c>
      <c r="G53">
        <v>16</v>
      </c>
      <c r="H53" s="17">
        <v>105.18</v>
      </c>
      <c r="I53" s="17">
        <v>84.34</v>
      </c>
      <c r="J53" s="17">
        <f t="shared" si="2"/>
        <v>189.52</v>
      </c>
      <c r="K53" s="17">
        <f t="shared" si="3"/>
        <v>1682.88</v>
      </c>
      <c r="L53" s="17">
        <f t="shared" si="4"/>
        <v>1349.44</v>
      </c>
      <c r="M53" s="17">
        <f t="shared" si="5"/>
        <v>3032.32</v>
      </c>
      <c r="N53" s="39">
        <f t="shared" si="0"/>
        <v>1.219293933627469E-2</v>
      </c>
      <c r="O53">
        <v>248694.75</v>
      </c>
    </row>
    <row r="54" spans="1:15" ht="30" x14ac:dyDescent="0.25">
      <c r="A54" t="s">
        <v>113</v>
      </c>
      <c r="B54" s="35" t="s">
        <v>19</v>
      </c>
      <c r="C54" s="35" t="s">
        <v>20</v>
      </c>
      <c r="D54" s="35">
        <v>97591</v>
      </c>
      <c r="E54" s="18" t="s">
        <v>114</v>
      </c>
      <c r="F54" t="s">
        <v>45</v>
      </c>
      <c r="G54">
        <v>21</v>
      </c>
      <c r="H54" s="17">
        <v>70.77</v>
      </c>
      <c r="I54" s="17">
        <v>16.55</v>
      </c>
      <c r="J54" s="17">
        <f t="shared" si="2"/>
        <v>87.32</v>
      </c>
      <c r="K54" s="17">
        <f t="shared" si="3"/>
        <v>1486.1699999999998</v>
      </c>
      <c r="L54" s="17">
        <f t="shared" si="4"/>
        <v>347.55</v>
      </c>
      <c r="M54" s="17">
        <f t="shared" si="5"/>
        <v>1833.7199999999998</v>
      </c>
      <c r="N54" s="39">
        <f t="shared" si="0"/>
        <v>7.3733763981748699E-3</v>
      </c>
      <c r="O54">
        <v>248694.75</v>
      </c>
    </row>
    <row r="55" spans="1:15" ht="45" x14ac:dyDescent="0.25">
      <c r="A55" t="s">
        <v>115</v>
      </c>
      <c r="B55" s="35" t="s">
        <v>19</v>
      </c>
      <c r="C55" s="35" t="s">
        <v>20</v>
      </c>
      <c r="D55" s="35" t="s">
        <v>116</v>
      </c>
      <c r="E55" s="18" t="s">
        <v>117</v>
      </c>
      <c r="F55" t="s">
        <v>45</v>
      </c>
      <c r="G55">
        <v>1</v>
      </c>
      <c r="H55" s="17">
        <v>498.53</v>
      </c>
      <c r="I55" s="17">
        <v>94.55</v>
      </c>
      <c r="J55" s="17">
        <f t="shared" si="2"/>
        <v>593.07999999999993</v>
      </c>
      <c r="K55" s="17">
        <f t="shared" si="3"/>
        <v>498.53</v>
      </c>
      <c r="L55" s="17">
        <f t="shared" si="4"/>
        <v>94.55</v>
      </c>
      <c r="M55" s="17">
        <f t="shared" si="5"/>
        <v>593.07999999999993</v>
      </c>
      <c r="N55" s="39">
        <f t="shared" si="0"/>
        <v>2.3847708888104792E-3</v>
      </c>
      <c r="O55">
        <v>248694.75</v>
      </c>
    </row>
    <row r="56" spans="1:15" ht="45" x14ac:dyDescent="0.25">
      <c r="A56" t="s">
        <v>118</v>
      </c>
      <c r="B56" s="35" t="s">
        <v>19</v>
      </c>
      <c r="C56" s="35" t="s">
        <v>20</v>
      </c>
      <c r="D56" s="35">
        <v>89959</v>
      </c>
      <c r="E56" s="18" t="s">
        <v>119</v>
      </c>
      <c r="F56" t="s">
        <v>45</v>
      </c>
      <c r="G56">
        <v>14</v>
      </c>
      <c r="H56" s="17">
        <v>99.03</v>
      </c>
      <c r="I56" s="17">
        <v>92.86</v>
      </c>
      <c r="J56" s="17">
        <f t="shared" si="2"/>
        <v>191.89</v>
      </c>
      <c r="K56" s="17">
        <f t="shared" si="3"/>
        <v>1386.42</v>
      </c>
      <c r="L56" s="17">
        <f t="shared" si="4"/>
        <v>1300.04</v>
      </c>
      <c r="M56" s="17">
        <f t="shared" si="5"/>
        <v>2686.46</v>
      </c>
      <c r="N56" s="39">
        <f t="shared" si="0"/>
        <v>1.0802238487141366E-2</v>
      </c>
      <c r="O56">
        <v>248694.75</v>
      </c>
    </row>
    <row r="57" spans="1:15" ht="60" x14ac:dyDescent="0.25">
      <c r="A57" t="s">
        <v>120</v>
      </c>
      <c r="B57" s="35" t="s">
        <v>19</v>
      </c>
      <c r="C57" s="35" t="s">
        <v>20</v>
      </c>
      <c r="D57" s="35">
        <v>91795</v>
      </c>
      <c r="E57" s="18" t="s">
        <v>121</v>
      </c>
      <c r="F57" t="s">
        <v>42</v>
      </c>
      <c r="G57">
        <v>34</v>
      </c>
      <c r="H57" s="17">
        <v>33.71</v>
      </c>
      <c r="I57" s="17">
        <v>20.399999999999999</v>
      </c>
      <c r="J57" s="17">
        <f t="shared" si="2"/>
        <v>54.11</v>
      </c>
      <c r="K57" s="17">
        <f t="shared" si="3"/>
        <v>1146.1400000000001</v>
      </c>
      <c r="L57" s="17">
        <f t="shared" si="4"/>
        <v>693.59999999999991</v>
      </c>
      <c r="M57" s="17">
        <f t="shared" si="5"/>
        <v>1839.74</v>
      </c>
      <c r="N57" s="39">
        <f t="shared" si="0"/>
        <v>7.3975827796927763E-3</v>
      </c>
      <c r="O57">
        <v>248694.75</v>
      </c>
    </row>
    <row r="58" spans="1:15" ht="24.95" customHeight="1" x14ac:dyDescent="0.3">
      <c r="A58" s="19" t="s">
        <v>122</v>
      </c>
      <c r="B58" s="36"/>
      <c r="C58" s="36"/>
      <c r="D58" s="36"/>
      <c r="E58" s="20" t="s">
        <v>123</v>
      </c>
      <c r="F58" s="19"/>
      <c r="G58" s="19"/>
      <c r="H58" s="21"/>
      <c r="I58" s="21"/>
      <c r="J58" s="22"/>
      <c r="K58" s="22">
        <f>SUM(K59:K62)</f>
        <v>11950.52</v>
      </c>
      <c r="L58" s="22">
        <f t="shared" ref="L58:N58" si="15">SUM(L59:L62)</f>
        <v>2611.34</v>
      </c>
      <c r="M58" s="22">
        <f t="shared" si="15"/>
        <v>14561.86</v>
      </c>
      <c r="N58" s="40">
        <f t="shared" si="15"/>
        <v>5.8553145975136195E-2</v>
      </c>
      <c r="O58">
        <v>248694.75</v>
      </c>
    </row>
    <row r="59" spans="1:15" ht="45" x14ac:dyDescent="0.25">
      <c r="A59" t="s">
        <v>124</v>
      </c>
      <c r="B59" s="35" t="s">
        <v>19</v>
      </c>
      <c r="C59" s="35" t="s">
        <v>20</v>
      </c>
      <c r="D59" s="35">
        <v>86931</v>
      </c>
      <c r="E59" s="18" t="s">
        <v>125</v>
      </c>
      <c r="F59" t="s">
        <v>45</v>
      </c>
      <c r="G59">
        <v>6</v>
      </c>
      <c r="H59" s="17">
        <v>385.38</v>
      </c>
      <c r="I59" s="17">
        <v>23.43</v>
      </c>
      <c r="J59" s="17">
        <f t="shared" si="2"/>
        <v>408.81</v>
      </c>
      <c r="K59" s="17">
        <f t="shared" si="3"/>
        <v>2312.2799999999997</v>
      </c>
      <c r="L59" s="17">
        <f t="shared" si="4"/>
        <v>140.57999999999998</v>
      </c>
      <c r="M59" s="17">
        <f t="shared" si="5"/>
        <v>2452.8599999999997</v>
      </c>
      <c r="N59" s="39">
        <f t="shared" si="0"/>
        <v>9.8629343804000676E-3</v>
      </c>
      <c r="O59">
        <v>248694.75</v>
      </c>
    </row>
    <row r="60" spans="1:15" ht="30" x14ac:dyDescent="0.25">
      <c r="A60" t="s">
        <v>126</v>
      </c>
      <c r="B60" s="35" t="s">
        <v>19</v>
      </c>
      <c r="C60" s="35" t="s">
        <v>20</v>
      </c>
      <c r="D60" s="35">
        <v>95471</v>
      </c>
      <c r="E60" s="18" t="s">
        <v>127</v>
      </c>
      <c r="F60" t="s">
        <v>45</v>
      </c>
      <c r="G60">
        <v>2</v>
      </c>
      <c r="H60" s="17">
        <v>655.66</v>
      </c>
      <c r="I60" s="17">
        <v>20.03</v>
      </c>
      <c r="J60" s="17">
        <f t="shared" si="2"/>
        <v>675.68999999999994</v>
      </c>
      <c r="K60" s="17">
        <f t="shared" si="3"/>
        <v>1311.32</v>
      </c>
      <c r="L60" s="17">
        <f t="shared" si="4"/>
        <v>40.06</v>
      </c>
      <c r="M60" s="17">
        <f t="shared" si="5"/>
        <v>1351.3799999999999</v>
      </c>
      <c r="N60" s="39">
        <f t="shared" si="0"/>
        <v>5.4338903414728294E-3</v>
      </c>
      <c r="O60">
        <v>248694.75</v>
      </c>
    </row>
    <row r="61" spans="1:15" ht="60" x14ac:dyDescent="0.25">
      <c r="A61" t="s">
        <v>128</v>
      </c>
      <c r="B61" s="35" t="s">
        <v>19</v>
      </c>
      <c r="C61" s="35" t="s">
        <v>20</v>
      </c>
      <c r="D61" s="35">
        <v>93396</v>
      </c>
      <c r="E61" s="18" t="s">
        <v>129</v>
      </c>
      <c r="F61" t="s">
        <v>45</v>
      </c>
      <c r="G61">
        <v>6</v>
      </c>
      <c r="H61" s="17">
        <v>392.54</v>
      </c>
      <c r="I61" s="17">
        <v>80.290000000000006</v>
      </c>
      <c r="J61" s="17">
        <f t="shared" si="2"/>
        <v>472.83000000000004</v>
      </c>
      <c r="K61" s="17">
        <f t="shared" si="3"/>
        <v>2355.2400000000002</v>
      </c>
      <c r="L61" s="17">
        <f t="shared" si="4"/>
        <v>481.74</v>
      </c>
      <c r="M61" s="17">
        <f t="shared" si="5"/>
        <v>2836.9800000000005</v>
      </c>
      <c r="N61" s="39">
        <f t="shared" si="0"/>
        <v>1.1407478444961145E-2</v>
      </c>
      <c r="O61">
        <v>248694.75</v>
      </c>
    </row>
    <row r="62" spans="1:15" ht="30" x14ac:dyDescent="0.25">
      <c r="A62" t="s">
        <v>130</v>
      </c>
      <c r="B62" s="35" t="s">
        <v>19</v>
      </c>
      <c r="C62" s="35" t="s">
        <v>20</v>
      </c>
      <c r="D62" s="35">
        <v>79627</v>
      </c>
      <c r="E62" s="18" t="s">
        <v>131</v>
      </c>
      <c r="F62" t="s">
        <v>23</v>
      </c>
      <c r="G62">
        <v>16</v>
      </c>
      <c r="H62" s="17">
        <v>373.23</v>
      </c>
      <c r="I62" s="17">
        <v>121.81</v>
      </c>
      <c r="J62" s="17">
        <f t="shared" si="2"/>
        <v>495.04</v>
      </c>
      <c r="K62" s="17">
        <f t="shared" si="3"/>
        <v>5971.68</v>
      </c>
      <c r="L62" s="17">
        <f t="shared" si="4"/>
        <v>1948.96</v>
      </c>
      <c r="M62" s="17">
        <f t="shared" si="5"/>
        <v>7920.64</v>
      </c>
      <c r="N62" s="39">
        <f t="shared" si="0"/>
        <v>3.184884280830215E-2</v>
      </c>
      <c r="O62">
        <v>248694.75</v>
      </c>
    </row>
    <row r="63" spans="1:15" ht="24.95" customHeight="1" x14ac:dyDescent="0.3">
      <c r="A63" s="19" t="s">
        <v>132</v>
      </c>
      <c r="B63" s="36"/>
      <c r="C63" s="36"/>
      <c r="D63" s="36"/>
      <c r="E63" s="20" t="s">
        <v>133</v>
      </c>
      <c r="F63" s="19"/>
      <c r="G63" s="19"/>
      <c r="H63" s="21"/>
      <c r="I63" s="21"/>
      <c r="J63" s="22"/>
      <c r="K63" s="22">
        <f>SUM(K64:K67)</f>
        <v>11340.22</v>
      </c>
      <c r="L63" s="22">
        <f t="shared" ref="L63:N63" si="16">SUM(L64:L67)</f>
        <v>1731.82</v>
      </c>
      <c r="M63" s="22">
        <f t="shared" si="16"/>
        <v>13072.039999999999</v>
      </c>
      <c r="N63" s="40">
        <f t="shared" si="16"/>
        <v>5.2562589278623686E-2</v>
      </c>
      <c r="O63">
        <v>248694.75</v>
      </c>
    </row>
    <row r="64" spans="1:15" ht="60" x14ac:dyDescent="0.25">
      <c r="A64" t="s">
        <v>134</v>
      </c>
      <c r="B64" s="35" t="s">
        <v>19</v>
      </c>
      <c r="C64" s="35" t="s">
        <v>20</v>
      </c>
      <c r="D64" s="35">
        <v>90843</v>
      </c>
      <c r="E64" s="18" t="s">
        <v>135</v>
      </c>
      <c r="F64" t="s">
        <v>45</v>
      </c>
      <c r="G64">
        <v>4</v>
      </c>
      <c r="H64" s="17">
        <v>773.85</v>
      </c>
      <c r="I64" s="17">
        <v>209.51</v>
      </c>
      <c r="J64" s="17">
        <f t="shared" si="2"/>
        <v>983.36</v>
      </c>
      <c r="K64" s="17">
        <f t="shared" si="3"/>
        <v>3095.4</v>
      </c>
      <c r="L64" s="17">
        <f t="shared" si="4"/>
        <v>838.04</v>
      </c>
      <c r="M64" s="17">
        <f t="shared" si="5"/>
        <v>3933.44</v>
      </c>
      <c r="N64" s="39">
        <f t="shared" si="0"/>
        <v>1.58163370959781E-2</v>
      </c>
      <c r="O64">
        <v>248694.75</v>
      </c>
    </row>
    <row r="65" spans="1:15" ht="60" x14ac:dyDescent="0.25">
      <c r="A65" t="s">
        <v>136</v>
      </c>
      <c r="B65" s="35" t="s">
        <v>19</v>
      </c>
      <c r="C65" s="35" t="s">
        <v>20</v>
      </c>
      <c r="D65" s="35">
        <v>90844</v>
      </c>
      <c r="E65" s="18" t="s">
        <v>137</v>
      </c>
      <c r="F65" t="s">
        <v>45</v>
      </c>
      <c r="G65">
        <v>2</v>
      </c>
      <c r="H65" s="17">
        <v>797.95</v>
      </c>
      <c r="I65" s="17">
        <v>225.48</v>
      </c>
      <c r="J65" s="17">
        <f t="shared" si="2"/>
        <v>1023.4300000000001</v>
      </c>
      <c r="K65" s="17">
        <f t="shared" si="3"/>
        <v>1595.9</v>
      </c>
      <c r="L65" s="17">
        <f t="shared" si="4"/>
        <v>450.96</v>
      </c>
      <c r="M65" s="17">
        <f t="shared" si="5"/>
        <v>2046.8600000000001</v>
      </c>
      <c r="N65" s="39">
        <f t="shared" si="0"/>
        <v>8.2304109757041517E-3</v>
      </c>
      <c r="O65">
        <v>248694.75</v>
      </c>
    </row>
    <row r="66" spans="1:15" ht="30" x14ac:dyDescent="0.25">
      <c r="A66" t="s">
        <v>138</v>
      </c>
      <c r="B66" s="35" t="s">
        <v>19</v>
      </c>
      <c r="C66" s="35" t="s">
        <v>20</v>
      </c>
      <c r="D66" s="35">
        <v>91295</v>
      </c>
      <c r="E66" s="18" t="s">
        <v>139</v>
      </c>
      <c r="F66" t="s">
        <v>45</v>
      </c>
      <c r="G66">
        <v>6</v>
      </c>
      <c r="H66" s="17">
        <v>402.74</v>
      </c>
      <c r="I66" s="17">
        <v>31.75</v>
      </c>
      <c r="J66" s="17">
        <f t="shared" si="2"/>
        <v>434.49</v>
      </c>
      <c r="K66" s="17">
        <f t="shared" si="3"/>
        <v>2416.44</v>
      </c>
      <c r="L66" s="17">
        <f t="shared" si="4"/>
        <v>190.5</v>
      </c>
      <c r="M66" s="17">
        <f t="shared" si="5"/>
        <v>2606.94</v>
      </c>
      <c r="N66" s="39">
        <f t="shared" si="0"/>
        <v>1.0482489075462993E-2</v>
      </c>
      <c r="O66">
        <v>248694.75</v>
      </c>
    </row>
    <row r="67" spans="1:15" ht="30" x14ac:dyDescent="0.25">
      <c r="A67" t="s">
        <v>140</v>
      </c>
      <c r="B67" s="35" t="s">
        <v>19</v>
      </c>
      <c r="C67" s="35" t="s">
        <v>20</v>
      </c>
      <c r="D67" s="35">
        <v>72118</v>
      </c>
      <c r="E67" s="18" t="s">
        <v>141</v>
      </c>
      <c r="F67" t="s">
        <v>23</v>
      </c>
      <c r="G67">
        <v>16</v>
      </c>
      <c r="H67" s="17">
        <v>264.52999999999997</v>
      </c>
      <c r="I67" s="17">
        <v>15.77</v>
      </c>
      <c r="J67" s="17">
        <f t="shared" si="2"/>
        <v>280.29999999999995</v>
      </c>
      <c r="K67" s="17">
        <f t="shared" si="3"/>
        <v>4232.4799999999996</v>
      </c>
      <c r="L67" s="17">
        <f t="shared" si="4"/>
        <v>252.32</v>
      </c>
      <c r="M67" s="17">
        <f t="shared" si="5"/>
        <v>4484.7999999999993</v>
      </c>
      <c r="N67" s="39">
        <f t="shared" si="0"/>
        <v>1.8033352131478445E-2</v>
      </c>
      <c r="O67">
        <v>248694.75</v>
      </c>
    </row>
    <row r="68" spans="1:15" ht="24.95" customHeight="1" x14ac:dyDescent="0.3">
      <c r="A68" s="19" t="s">
        <v>142</v>
      </c>
      <c r="B68" s="36"/>
      <c r="C68" s="36"/>
      <c r="D68" s="36"/>
      <c r="E68" s="20" t="s">
        <v>143</v>
      </c>
      <c r="F68" s="19"/>
      <c r="G68" s="19"/>
      <c r="H68" s="21"/>
      <c r="I68" s="21"/>
      <c r="J68" s="22"/>
      <c r="K68" s="22">
        <f>SUM(K69)</f>
        <v>8166.9600000000009</v>
      </c>
      <c r="L68" s="22">
        <f t="shared" ref="L68:N68" si="17">SUM(L69)</f>
        <v>768.36</v>
      </c>
      <c r="M68" s="22">
        <f t="shared" si="17"/>
        <v>8935.3200000000015</v>
      </c>
      <c r="N68" s="40">
        <f t="shared" si="17"/>
        <v>3.5928864602087503E-2</v>
      </c>
      <c r="O68">
        <v>248694.75</v>
      </c>
    </row>
    <row r="69" spans="1:15" ht="60" x14ac:dyDescent="0.25">
      <c r="A69" t="s">
        <v>144</v>
      </c>
      <c r="B69" s="35" t="s">
        <v>19</v>
      </c>
      <c r="C69" s="35" t="s">
        <v>20</v>
      </c>
      <c r="D69" s="35">
        <v>93441</v>
      </c>
      <c r="E69" s="18" t="s">
        <v>145</v>
      </c>
      <c r="F69" t="s">
        <v>45</v>
      </c>
      <c r="G69">
        <v>12</v>
      </c>
      <c r="H69" s="17">
        <v>680.58</v>
      </c>
      <c r="I69" s="17">
        <v>64.03</v>
      </c>
      <c r="J69" s="17">
        <f t="shared" si="2"/>
        <v>744.61</v>
      </c>
      <c r="K69" s="17">
        <f t="shared" si="3"/>
        <v>8166.9600000000009</v>
      </c>
      <c r="L69" s="17">
        <f t="shared" si="4"/>
        <v>768.36</v>
      </c>
      <c r="M69" s="17">
        <f t="shared" si="5"/>
        <v>8935.3200000000015</v>
      </c>
      <c r="N69" s="15">
        <f t="shared" si="0"/>
        <v>3.5928864602087503E-2</v>
      </c>
      <c r="O69">
        <v>248694.75</v>
      </c>
    </row>
    <row r="70" spans="1:15" x14ac:dyDescent="0.25">
      <c r="E70" s="18"/>
      <c r="H70" s="17"/>
      <c r="I70" s="17"/>
      <c r="J70" s="17"/>
      <c r="K70" s="17"/>
      <c r="L70" s="17"/>
      <c r="M70" s="17"/>
      <c r="N70" s="15"/>
    </row>
    <row r="71" spans="1:15" x14ac:dyDescent="0.25">
      <c r="E71" s="18"/>
      <c r="H71" s="17"/>
      <c r="I71" s="17"/>
      <c r="J71" s="17"/>
      <c r="K71" s="17"/>
      <c r="L71" s="17"/>
      <c r="M71" s="17"/>
      <c r="N71" s="15"/>
    </row>
    <row r="72" spans="1:15" ht="18.75" x14ac:dyDescent="0.3">
      <c r="E72" s="18"/>
      <c r="H72" s="17"/>
      <c r="I72" s="17"/>
      <c r="J72" s="17"/>
      <c r="K72" s="29">
        <f>SUM(K10,K13,K24,K28,K33,K36,K39,K43,K46,K49,K51,K58,K63,K68)</f>
        <v>175536.38639999999</v>
      </c>
      <c r="L72" s="29">
        <f>SUM(L10,L13,L24,L28,L33,L36,L39,L43,L46,L49,L51,L58,L63,L68)</f>
        <v>73158.364600000001</v>
      </c>
      <c r="M72" s="29">
        <f>SUM(M10,M13,M24,M28,M33,M36,M39,M43,M46,M49,M51,M58,M63,M68)</f>
        <v>248694.75100000002</v>
      </c>
      <c r="N72" s="30">
        <v>1</v>
      </c>
      <c r="O72" s="31"/>
    </row>
    <row r="73" spans="1:15" ht="18.75" x14ac:dyDescent="0.3">
      <c r="E73" s="18"/>
      <c r="H73" s="17"/>
      <c r="I73" s="17"/>
      <c r="J73" s="17"/>
      <c r="K73" s="32"/>
      <c r="L73" s="32"/>
      <c r="M73" s="32"/>
      <c r="N73" s="31"/>
      <c r="O73" s="31"/>
    </row>
    <row r="74" spans="1:15" ht="18.75" x14ac:dyDescent="0.3">
      <c r="E74" s="18"/>
      <c r="H74" s="17"/>
      <c r="I74" s="17"/>
      <c r="J74" s="17"/>
      <c r="K74" s="32"/>
      <c r="L74" s="29" t="s">
        <v>146</v>
      </c>
      <c r="M74" s="29">
        <f>M76-M75</f>
        <v>192738.43202500002</v>
      </c>
      <c r="N74" s="31"/>
      <c r="O74" s="31"/>
    </row>
    <row r="75" spans="1:15" ht="18.75" x14ac:dyDescent="0.3">
      <c r="E75" s="18"/>
      <c r="H75" s="17"/>
      <c r="I75" s="17"/>
      <c r="J75" s="17"/>
      <c r="K75" s="32"/>
      <c r="L75" s="29" t="s">
        <v>147</v>
      </c>
      <c r="M75" s="29">
        <f>M72*22.5%</f>
        <v>55956.318975000002</v>
      </c>
      <c r="N75" s="31"/>
      <c r="O75" s="31"/>
    </row>
    <row r="76" spans="1:15" ht="18.75" x14ac:dyDescent="0.3">
      <c r="E76" s="18"/>
      <c r="H76" s="17"/>
      <c r="I76" s="17"/>
      <c r="J76" s="17"/>
      <c r="K76" s="32"/>
      <c r="L76" s="29" t="s">
        <v>15</v>
      </c>
      <c r="M76" s="29">
        <f>M72</f>
        <v>248694.75100000002</v>
      </c>
      <c r="N76" s="31"/>
      <c r="O76" s="31"/>
    </row>
    <row r="77" spans="1:15" ht="18.75" x14ac:dyDescent="0.3">
      <c r="E77" s="18"/>
      <c r="H77" s="17"/>
      <c r="I77" s="17"/>
      <c r="J77" s="17"/>
      <c r="K77" s="32"/>
      <c r="L77" s="32"/>
      <c r="M77" s="32"/>
      <c r="N77" s="31"/>
      <c r="O77" s="31"/>
    </row>
    <row r="78" spans="1:15" ht="18.75" x14ac:dyDescent="0.3">
      <c r="K78" s="31"/>
      <c r="L78" s="31"/>
      <c r="M78" s="31"/>
      <c r="N78" s="31"/>
      <c r="O78" s="31"/>
    </row>
    <row r="79" spans="1:15" ht="18.75" x14ac:dyDescent="0.3">
      <c r="K79" s="31"/>
      <c r="L79" s="31"/>
      <c r="M79" s="31"/>
      <c r="N79" s="31"/>
      <c r="O79" s="31"/>
    </row>
    <row r="80" spans="1:15" ht="18.75" x14ac:dyDescent="0.3">
      <c r="K80" s="31"/>
      <c r="L80" s="33" t="s">
        <v>149</v>
      </c>
      <c r="M80" s="33"/>
      <c r="N80" s="33"/>
      <c r="O80" s="31"/>
    </row>
    <row r="81" spans="11:15" ht="18.75" x14ac:dyDescent="0.3">
      <c r="K81" s="31"/>
      <c r="L81" s="34" t="s">
        <v>150</v>
      </c>
      <c r="M81" s="34"/>
      <c r="N81" s="34"/>
      <c r="O81" s="31"/>
    </row>
    <row r="82" spans="11:15" ht="18.75" x14ac:dyDescent="0.3">
      <c r="K82" s="31"/>
      <c r="L82" s="31"/>
      <c r="M82" s="31"/>
      <c r="N82" s="31"/>
      <c r="O82" s="31"/>
    </row>
    <row r="83" spans="11:15" ht="18.75" x14ac:dyDescent="0.3">
      <c r="K83" s="31"/>
      <c r="L83" s="31"/>
      <c r="M83" s="31"/>
      <c r="N83" s="31"/>
      <c r="O83" s="31"/>
    </row>
  </sheetData>
  <sheetProtection formatCells="0" formatColumns="0" formatRows="0" insertColumns="0" insertRows="0" insertHyperlinks="0" deleteColumns="0" deleteRows="0" sort="0" autoFilter="0" pivotTables="0"/>
  <mergeCells count="11">
    <mergeCell ref="A8:A9"/>
    <mergeCell ref="B8:B9"/>
    <mergeCell ref="C8:C9"/>
    <mergeCell ref="D8:D9"/>
    <mergeCell ref="E8:E9"/>
    <mergeCell ref="L80:N80"/>
    <mergeCell ref="L81:N81"/>
    <mergeCell ref="F8:F9"/>
    <mergeCell ref="G8:G9"/>
    <mergeCell ref="H8:J8"/>
    <mergeCell ref="K8:M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isinapi.com</dc:creator>
  <cp:keywords>Sinapi Excel</cp:keywords>
  <dc:description>Sinapi em Excel</dc:description>
  <cp:lastModifiedBy>55839</cp:lastModifiedBy>
  <dcterms:created xsi:type="dcterms:W3CDTF">2019-10-15T12:12:21Z</dcterms:created>
  <dcterms:modified xsi:type="dcterms:W3CDTF">2020-09-22T15:47:02Z</dcterms:modified>
  <cp:category>Sinapi Excel</cp:category>
</cp:coreProperties>
</file>